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20730" windowHeight="11760" tabRatio="844" activeTab="6"/>
  </bookViews>
  <sheets>
    <sheet name="Informatie" sheetId="1" r:id="rId1"/>
    <sheet name="BB" sheetId="2" state="hidden" r:id="rId2"/>
    <sheet name="B" sheetId="3" r:id="rId3"/>
    <sheet name="L1" sheetId="4" r:id="rId4"/>
    <sheet name="L2" sheetId="5" r:id="rId5"/>
    <sheet name="L1 - L2" sheetId="6" state="hidden" r:id="rId6"/>
    <sheet name="M1" sheetId="7" r:id="rId7"/>
    <sheet name="M2" sheetId="8" r:id="rId8"/>
    <sheet name="M1 - M2" sheetId="9" state="hidden" r:id="rId9"/>
    <sheet name="Z1" sheetId="10" r:id="rId10"/>
    <sheet name="Z2" sheetId="11" r:id="rId11"/>
    <sheet name="ZZL" sheetId="12" r:id="rId12"/>
    <sheet name="Z1 - Z2" sheetId="13" state="hidden" r:id="rId13"/>
    <sheet name="Kampioenen" sheetId="14" r:id="rId14"/>
    <sheet name="Diversen" sheetId="15" r:id="rId15"/>
    <sheet name="Instellingen" sheetId="16" r:id="rId16"/>
    <sheet name="Afvaardiging" sheetId="17" r:id="rId17"/>
  </sheets>
  <definedNames>
    <definedName name="_xlnm.Print_Titles" localSheetId="16">'Afvaardiging'!$3:$4</definedName>
    <definedName name="_xlnm.Print_Titles" localSheetId="14">'Diversen'!$8:$8</definedName>
    <definedName name="_xlnm.Print_Titles" localSheetId="13">'Kampioenen'!$4:$4</definedName>
    <definedName name="Dressuur" localSheetId="14">'Diversen'!#REF!</definedName>
    <definedName name="Dressuur_1" localSheetId="14">'Diversen'!#REF!</definedName>
    <definedName name="Dressuur_2" localSheetId="14">'Diversen'!#REF!</definedName>
    <definedName name="Dressuur_3" localSheetId="14">'Diversen'!#REF!</definedName>
    <definedName name="Dressuur_4" localSheetId="14">'Diversen'!#REF!</definedName>
    <definedName name="Dressuur_5" localSheetId="14">'Diversen'!#REF!</definedName>
    <definedName name="Dressuur_6" localSheetId="14">'Diversen'!#REF!</definedName>
    <definedName name="Dressuur_7" localSheetId="14">'Diversen'!#REF!</definedName>
    <definedName name="Dressuur_8" localSheetId="14">'Diversen'!#REF!</definedName>
    <definedName name="Dressuur_9" localSheetId="14">'Diversen'!#REF!</definedName>
  </definedNames>
  <calcPr fullCalcOnLoad="1"/>
</workbook>
</file>

<file path=xl/sharedStrings.xml><?xml version="1.0" encoding="utf-8"?>
<sst xmlns="http://schemas.openxmlformats.org/spreadsheetml/2006/main" count="1448" uniqueCount="298">
  <si>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</si>
  <si>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</si>
  <si>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</si>
  <si>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</si>
  <si>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</si>
  <si>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</si>
  <si>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</si>
  <si>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</si>
  <si>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</si>
  <si>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</si>
  <si>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</si>
  <si>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</si>
  <si>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</si>
  <si>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</si>
  <si>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</si>
  <si>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</si>
  <si>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</si>
  <si>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</si>
  <si>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</si>
  <si>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</si>
  <si>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</si>
  <si>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</si>
  <si>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</si>
  <si>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</si>
  <si>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</si>
  <si>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</si>
  <si>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</si>
  <si>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</si>
  <si>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</si>
  <si>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</si>
  <si>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</si>
  <si>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</si>
  <si>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</si>
  <si>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</si>
  <si>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</si>
  <si>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</si>
  <si>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</si>
  <si>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</si>
  <si>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</si>
  <si>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</si>
  <si>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</si>
  <si>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</si>
  <si>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</si>
  <si>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</si>
  <si>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</si>
  <si>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</si>
  <si>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</si>
  <si>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</si>
  <si>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</si>
  <si>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</si>
  <si>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</si>
  <si>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</si>
  <si>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</si>
  <si>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</si>
  <si>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</si>
  <si>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</si>
  <si>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</si>
  <si>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</si>
  <si>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</si>
  <si>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</si>
  <si>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</si>
  <si>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</si>
  <si>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</si>
  <si>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</si>
  <si>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</si>
  <si>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</si>
  <si>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</si>
  <si>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</si>
  <si>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</si>
  <si>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</si>
  <si>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</si>
  <si>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</si>
  <si>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</si>
  <si>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</si>
  <si>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</si>
  <si>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</si>
  <si>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</si>
  <si>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</si>
  <si>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</si>
  <si>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</si>
  <si>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</si>
  <si>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</si>
  <si>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</si>
  <si>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</si>
  <si>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</si>
  <si>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</si>
  <si>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</si>
  <si>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</si>
  <si>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</si>
  <si>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</si>
  <si>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</si>
  <si>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</si>
  <si>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</si>
  <si>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</si>
  <si>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</si>
  <si>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</si>
  <si>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</si>
  <si>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</si>
  <si>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</si>
  <si>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</si>
  <si>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</si>
  <si>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</si>
  <si>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Klasse L1-L2 cat. AB samenvoegen</t>
  </si>
  <si>
    <t>Tabbladen B, L1-L2, M1-M2, Z1-Z2 nodig</t>
  </si>
  <si>
    <t>Klasse Z1-Z2 cat. CDE samenvoegen</t>
  </si>
  <si>
    <t>Klasse BB verbergen</t>
  </si>
  <si>
    <t>Nee</t>
  </si>
  <si>
    <t>BB</t>
  </si>
  <si>
    <t>ZZL</t>
  </si>
  <si>
    <t>Discipline:</t>
  </si>
  <si>
    <t>Importeren punten en/of plaatsing</t>
  </si>
  <si>
    <t>1: Punten van de proef</t>
  </si>
  <si>
    <t>Ruiter / amazone</t>
  </si>
  <si>
    <t>965025OW</t>
  </si>
  <si>
    <t>964330BG</t>
  </si>
  <si>
    <t>959452DL</t>
  </si>
  <si>
    <t>964589FH</t>
  </si>
  <si>
    <t>951250MJ</t>
  </si>
  <si>
    <t>931974JR</t>
  </si>
  <si>
    <t xml:space="preserve">Import gegevens </t>
  </si>
  <si>
    <t>Naam kring invoeren in tabblad instellingen</t>
  </si>
  <si>
    <t>Zowel de afgevaardigden als de reserves dienen zich aan te melden via MijnKnhs.</t>
  </si>
  <si>
    <t>Heb je vragen over de inschrijving, mail dan naar: dressuur@knhsregiogelderland.nl</t>
  </si>
  <si>
    <t>Putten Gouden Hert</t>
  </si>
  <si>
    <t>12 en 13-05-2023</t>
  </si>
  <si>
    <t>1 t/m 3-06-2023</t>
  </si>
  <si>
    <t>Lunteren Nieuwe Heuvel</t>
  </si>
  <si>
    <t>Hoevelaken De Laak</t>
  </si>
  <si>
    <t>21 t/m 24-06-2023</t>
  </si>
  <si>
    <t>Mexpression</t>
  </si>
  <si>
    <t>Harsloruiters, RV.</t>
  </si>
  <si>
    <t>My First Choice - Dutopia</t>
  </si>
  <si>
    <t>Veluws Ros, RV.</t>
  </si>
  <si>
    <t>Leandro Van De Getswerder</t>
  </si>
  <si>
    <t>Zeewolder Ruiters, RV.</t>
  </si>
  <si>
    <t>Massimo</t>
  </si>
  <si>
    <t>Eemvallei (PA), HC. De</t>
  </si>
  <si>
    <t>Bazinni</t>
  </si>
  <si>
    <t>Barneveld e.o., RV. RSV.</t>
  </si>
  <si>
    <t>Mary</t>
  </si>
  <si>
    <t>Nieuwe Heuvel, RV.</t>
  </si>
  <si>
    <t>Hoya</t>
  </si>
  <si>
    <t>Zeewolde RV., RSC.</t>
  </si>
  <si>
    <t>Jeede</t>
  </si>
  <si>
    <t>Valouwe, RV.</t>
  </si>
  <si>
    <t>Felicity</t>
  </si>
  <si>
    <t>Neuderuiters, RV.</t>
  </si>
  <si>
    <t>Hommage d'Apache</t>
  </si>
  <si>
    <t>Barrichello</t>
  </si>
  <si>
    <t>Gouden Hert (HVP.), RV.</t>
  </si>
  <si>
    <t>Goldfinch gregory</t>
  </si>
  <si>
    <t>ICreative's Hilary</t>
  </si>
  <si>
    <t>Dior</t>
  </si>
  <si>
    <t>Voorwaarts, RV.</t>
  </si>
  <si>
    <t>Figaro P</t>
  </si>
  <si>
    <t>Laak, RV. De</t>
  </si>
  <si>
    <t>Diablo H.v.</t>
  </si>
  <si>
    <t>Haya</t>
  </si>
  <si>
    <t>Stanford</t>
  </si>
  <si>
    <t>Willaerruiters, RV.</t>
  </si>
  <si>
    <t>Adjudant</t>
  </si>
  <si>
    <t>Zan Remo</t>
  </si>
  <si>
    <t>Veluweruiters, RV.</t>
  </si>
  <si>
    <t>Chain's Diamond</t>
  </si>
  <si>
    <t>So what</t>
  </si>
  <si>
    <t>Lunaruiters, RV. de</t>
  </si>
  <si>
    <t>Emiel</t>
  </si>
  <si>
    <t>Grebberuiters, RV. De</t>
  </si>
  <si>
    <t>La Kouki Isriwica Z</t>
  </si>
  <si>
    <t>Light Girl 4</t>
  </si>
  <si>
    <t>Dare To Be</t>
  </si>
  <si>
    <t>Ipwiths</t>
  </si>
  <si>
    <t>Milow SV</t>
  </si>
  <si>
    <t>Pim</t>
  </si>
  <si>
    <t>Ina</t>
  </si>
  <si>
    <t>Kyra</t>
  </si>
  <si>
    <t>Magic Mike V.S</t>
  </si>
  <si>
    <t>Novacara</t>
  </si>
  <si>
    <t>Now It'S Loxely Time Evo</t>
  </si>
  <si>
    <t>Berreaux</t>
  </si>
  <si>
    <t>Kraaij afd. Paard, RSC.</t>
  </si>
  <si>
    <t>Haïti</t>
  </si>
  <si>
    <t>Kensy</t>
  </si>
  <si>
    <t>Home run h</t>
  </si>
  <si>
    <t>New Diamond</t>
  </si>
  <si>
    <t>Arnhems HC. De Waterberg</t>
  </si>
  <si>
    <t>Eleonoor</t>
  </si>
  <si>
    <t>Stroe, RV.</t>
  </si>
  <si>
    <t>Guanieta</t>
  </si>
  <si>
    <t>Madona</t>
  </si>
  <si>
    <t>Marilyn Monroe</t>
  </si>
  <si>
    <t>Maurits</t>
  </si>
  <si>
    <t>Nimah De Jeu</t>
  </si>
  <si>
    <t>Wise Stables (RV.)</t>
  </si>
  <si>
    <t>Katja</t>
  </si>
  <si>
    <t>Noblesse Oblige</t>
  </si>
  <si>
    <t>Nerette</t>
  </si>
  <si>
    <t>Jarlyna  J</t>
  </si>
  <si>
    <t>Nieuwe Heuvel BV, De</t>
  </si>
  <si>
    <t>Stal Welgelegen's No Secrets</t>
  </si>
  <si>
    <t>RZN, RV.</t>
  </si>
  <si>
    <t>Moose</t>
  </si>
  <si>
    <t>Elyanne ST</t>
  </si>
  <si>
    <t>Famke van de Gekahoeve</t>
  </si>
  <si>
    <t>Narona</t>
  </si>
  <si>
    <t>Icaria</t>
  </si>
  <si>
    <t>No Secret</t>
  </si>
  <si>
    <t>New Star</t>
  </si>
  <si>
    <t>Bink</t>
  </si>
  <si>
    <t>Ni Vini Vici</t>
  </si>
  <si>
    <t>Maiocci Us</t>
  </si>
  <si>
    <t>Move Out</t>
  </si>
  <si>
    <t>Beyoncé</t>
  </si>
  <si>
    <t>Most Elegant</t>
  </si>
  <si>
    <t>Fender</t>
  </si>
  <si>
    <t>Slichtenhorst, RV. PSV, Manege</t>
  </si>
  <si>
    <t>Franjo</t>
  </si>
  <si>
    <t>Yentl</t>
  </si>
  <si>
    <t>Action.</t>
  </si>
  <si>
    <t>Jacobs, Stal</t>
  </si>
  <si>
    <t>Dromendanz</t>
  </si>
  <si>
    <t>Peru's Valentino</t>
  </si>
  <si>
    <t>My Dream</t>
  </si>
  <si>
    <t>Evita</t>
  </si>
  <si>
    <t>Karel</t>
  </si>
  <si>
    <t>Braveheart</t>
  </si>
  <si>
    <t>Dennis Ausma</t>
  </si>
  <si>
    <t>Rianne Van Dulst - De Lange</t>
  </si>
  <si>
    <t>Lineke Boesveld</t>
  </si>
  <si>
    <t>Ingrid Schenk</t>
  </si>
  <si>
    <t>Jacquelien Versteeg</t>
  </si>
  <si>
    <t>Christel Heuseveldt</t>
  </si>
  <si>
    <t>Maartje Koop - Van der Velde</t>
  </si>
  <si>
    <t>Melanie Meijer</t>
  </si>
  <si>
    <t>Marlies van Zijdveld</t>
  </si>
  <si>
    <t>Nienke Versteeg</t>
  </si>
  <si>
    <t>Catelijne De Gooijer</t>
  </si>
  <si>
    <t>Diana Bos</t>
  </si>
  <si>
    <t>Jiske van Doorn - Van de Bovenkamp</t>
  </si>
  <si>
    <t>Isa Bouwman - Van den Top</t>
  </si>
  <si>
    <t>Eileen Van den Brom</t>
  </si>
  <si>
    <t>Belanda Vliek - Mosterd</t>
  </si>
  <si>
    <t>Annette Van der Knaap - Klok</t>
  </si>
  <si>
    <t>Steef Roest</t>
  </si>
  <si>
    <t>Kim Alebregtse</t>
  </si>
  <si>
    <t>Larissa Both</t>
  </si>
  <si>
    <t>Sanne Van Wingen</t>
  </si>
  <si>
    <t>Anousca Lutgens</t>
  </si>
  <si>
    <t>Tiffany Peters</t>
  </si>
  <si>
    <t>Isabelle Roelofs</t>
  </si>
  <si>
    <t>Vera Scheuter</t>
  </si>
  <si>
    <t>Anneke Pol</t>
  </si>
  <si>
    <t>Geralda Ter Maaten</t>
  </si>
  <si>
    <t>Ranita Jansen</t>
  </si>
  <si>
    <t>Monique Meijer</t>
  </si>
  <si>
    <t>Jo-ann Beukers - Houtlosser</t>
  </si>
  <si>
    <t>Julia Van Bloemendaal</t>
  </si>
  <si>
    <t>Sanny De With</t>
  </si>
  <si>
    <t>Danielle Van Engelenhoven</t>
  </si>
  <si>
    <t>Monique Haazelager</t>
  </si>
  <si>
    <t>Tooske Schouten</t>
  </si>
  <si>
    <t>Melanie Wallet</t>
  </si>
  <si>
    <t>Thea Rozendaal</t>
  </si>
  <si>
    <t>Alice Hardeman</t>
  </si>
  <si>
    <t>Esther Siegers</t>
  </si>
  <si>
    <t>Annemieke Broertjes</t>
  </si>
  <si>
    <t>Nicole Rozendaal</t>
  </si>
  <si>
    <t>Marieke Kouwenhoven</t>
  </si>
  <si>
    <t>Ankie Van Baar</t>
  </si>
  <si>
    <t>Simone De Vries</t>
  </si>
  <si>
    <t>Kimberley Kropf</t>
  </si>
  <si>
    <t>Margje Calis</t>
  </si>
  <si>
    <t>Mirthe Den Hollander</t>
  </si>
  <si>
    <t>Sammy Jo Pijpers</t>
  </si>
  <si>
    <t>Noëlle van den Bovenkamp</t>
  </si>
  <si>
    <t>Stephanie van Lagen - Stooker</t>
  </si>
  <si>
    <t>Limke Staal</t>
  </si>
  <si>
    <t>Marianne Bloemendaal - V.d. Bor</t>
  </si>
  <si>
    <t>Isa van Nijhuis</t>
  </si>
  <si>
    <t>Cindy Top - Swen</t>
  </si>
  <si>
    <t>Noelle van den Brink</t>
  </si>
  <si>
    <t>Laura Jansen</t>
  </si>
  <si>
    <t>Marijn Voskuilen</t>
  </si>
  <si>
    <t>Marieke Prins</t>
  </si>
  <si>
    <t>Marjon Oosterhoff</t>
  </si>
  <si>
    <t>Te Paard!' * Regio Utrecht, RV. Militaire RSV.</t>
  </si>
  <si>
    <t>Emma Verdam</t>
  </si>
  <si>
    <t>Ilse Van Lier</t>
  </si>
  <si>
    <t>Anne-mieke van Diermen</t>
  </si>
  <si>
    <t>Hannah Beishuizen</t>
  </si>
  <si>
    <t>Kirsten Haan</t>
  </si>
  <si>
    <t>Priscilla Diejen</t>
  </si>
  <si>
    <t>Sophie De Jong</t>
  </si>
  <si>
    <t>Fleur Van der Scheer</t>
  </si>
  <si>
    <t>Gerdine Frens</t>
  </si>
  <si>
    <t>Nienke Bouw</t>
  </si>
  <si>
    <t>Anne - frederique Lückerath</t>
  </si>
  <si>
    <t>Babette De Jongh</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</si>
</sst>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_ ;_ * \-#,##0.0_ ;_ * &quot;-&quot;??_ ;_ @_ "/>
  </numFmts>
  <fonts count="44">
    <font>
      <sz val="10"/>
      <name val="Arial"/>
      <family val="0"/>
    </font>
    <font>
      <sz val="11"/>
      <color indexed="8"/>
      <name val="Calibri"/>
      <family val="2"/>
    </font>
    <font>
      <b/>
      <sz val="10"/>
      <name val="Arial"/>
      <family val="2"/>
    </font>
    <font>
      <sz val="18"/>
      <name val="Arial"/>
      <family val="2"/>
    </font>
    <font>
      <b/>
      <sz val="22"/>
      <color indexed="57"/>
      <name val="Arial"/>
      <family val="2"/>
    </font>
    <font>
      <b/>
      <sz val="22"/>
      <color indexed="10"/>
      <name val="Arial"/>
      <family val="2"/>
    </font>
    <font>
      <sz val="10"/>
      <color indexed="8"/>
      <name val="Arial"/>
      <family val="2"/>
    </font>
    <font>
      <sz val="8"/>
      <color indexed="8"/>
      <name val="Arial"/>
      <family val="2"/>
    </font>
    <font>
      <sz val="8"/>
      <color indexed="8"/>
      <name val="Tahoma"/>
      <family val="2"/>
    </font>
    <font>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36363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42">
    <xf numFmtId="0" fontId="0" fillId="0" borderId="0" xfId="0" applyAlignment="1">
      <alignment/>
    </xf>
    <xf numFmtId="0" fontId="0" fillId="0" borderId="0" xfId="0" applyAlignment="1" applyProtection="1">
      <alignment/>
      <protection locked="0"/>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vertical="center"/>
    </xf>
    <xf numFmtId="0" fontId="0" fillId="33" borderId="10" xfId="0" applyFill="1" applyBorder="1" applyAlignment="1">
      <alignment wrapText="1"/>
    </xf>
    <xf numFmtId="0" fontId="0" fillId="0" borderId="10" xfId="0" applyBorder="1" applyAlignment="1" applyProtection="1">
      <alignment horizontal="left"/>
      <protection locked="0"/>
    </xf>
    <xf numFmtId="0" fontId="0" fillId="0" borderId="0" xfId="0" applyAlignment="1">
      <alignment horizontal="center"/>
    </xf>
    <xf numFmtId="0" fontId="0" fillId="33" borderId="11" xfId="0" applyFill="1" applyBorder="1" applyAlignment="1">
      <alignment horizontal="center"/>
    </xf>
    <xf numFmtId="0" fontId="0" fillId="33" borderId="12" xfId="0" applyFill="1" applyBorder="1" applyAlignment="1">
      <alignment/>
    </xf>
    <xf numFmtId="0" fontId="0" fillId="0" borderId="13" xfId="0"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xf>
    <xf numFmtId="0" fontId="0" fillId="0" borderId="0" xfId="0" applyAlignment="1">
      <alignment horizontal="right" vertical="top"/>
    </xf>
    <xf numFmtId="0" fontId="0" fillId="33" borderId="10" xfId="0" applyFill="1" applyBorder="1" applyAlignment="1">
      <alignment horizontal="right" vertical="top" wrapText="1"/>
    </xf>
    <xf numFmtId="0" fontId="0" fillId="0" borderId="0" xfId="0" applyAlignment="1" applyProtection="1">
      <alignment horizontal="right" vertical="top"/>
      <protection locked="0"/>
    </xf>
    <xf numFmtId="0" fontId="0" fillId="33" borderId="10" xfId="0" applyFill="1" applyBorder="1" applyAlignment="1">
      <alignment horizontal="center"/>
    </xf>
    <xf numFmtId="0" fontId="0" fillId="0" borderId="13" xfId="0" applyBorder="1" applyAlignment="1">
      <alignment horizontal="left" vertical="center"/>
    </xf>
    <xf numFmtId="0" fontId="0" fillId="0" borderId="10" xfId="0" applyBorder="1" applyAlignment="1" applyProtection="1">
      <alignment horizontal="left" vertical="center" wrapText="1"/>
      <protection locked="0"/>
    </xf>
    <xf numFmtId="0" fontId="0" fillId="0" borderId="10" xfId="0" applyBorder="1" applyAlignment="1">
      <alignment horizontal="left"/>
    </xf>
    <xf numFmtId="0" fontId="2" fillId="33" borderId="10" xfId="0" applyFont="1" applyFill="1" applyBorder="1" applyAlignment="1">
      <alignment/>
    </xf>
    <xf numFmtId="0" fontId="2" fillId="33" borderId="11" xfId="0" applyFont="1" applyFill="1" applyBorder="1" applyAlignment="1">
      <alignment/>
    </xf>
    <xf numFmtId="0" fontId="0" fillId="0" borderId="10" xfId="0" applyBorder="1" applyAlignment="1">
      <alignment/>
    </xf>
    <xf numFmtId="0" fontId="0" fillId="0" borderId="10" xfId="0" applyBorder="1" applyAlignment="1" applyProtection="1">
      <alignment/>
      <protection locked="0"/>
    </xf>
    <xf numFmtId="0" fontId="0" fillId="33" borderId="0" xfId="0" applyFill="1" applyAlignment="1">
      <alignment/>
    </xf>
    <xf numFmtId="0" fontId="0" fillId="0" borderId="11" xfId="0" applyFont="1" applyBorder="1" applyAlignment="1">
      <alignment/>
    </xf>
    <xf numFmtId="0" fontId="0" fillId="0" borderId="11" xfId="0" applyBorder="1" applyAlignment="1" applyProtection="1">
      <alignment horizontal="left"/>
      <protection locked="0"/>
    </xf>
    <xf numFmtId="0" fontId="0" fillId="33" borderId="14" xfId="0" applyFill="1" applyBorder="1" applyAlignment="1">
      <alignment/>
    </xf>
    <xf numFmtId="0" fontId="0" fillId="33" borderId="1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1" fontId="0" fillId="0" borderId="0" xfId="0" applyNumberFormat="1" applyAlignment="1">
      <alignment/>
    </xf>
    <xf numFmtId="49" fontId="0" fillId="0" borderId="10" xfId="0" applyNumberFormat="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center"/>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33" borderId="17" xfId="0" applyFill="1" applyBorder="1" applyAlignment="1" applyProtection="1">
      <alignment horizontal="center"/>
      <protection locked="0"/>
    </xf>
    <xf numFmtId="0" fontId="0" fillId="0" borderId="15" xfId="0" applyBorder="1" applyAlignment="1" applyProtection="1">
      <alignmen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33" borderId="23"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1"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10" xfId="0" applyFill="1" applyBorder="1" applyAlignment="1" applyProtection="1">
      <alignment/>
      <protection locked="0"/>
    </xf>
    <xf numFmtId="0" fontId="0" fillId="33" borderId="0" xfId="0" applyFill="1" applyAlignment="1" applyProtection="1">
      <alignment horizontal="left"/>
      <protection locked="0"/>
    </xf>
    <xf numFmtId="0" fontId="0" fillId="33" borderId="18" xfId="0" applyFill="1" applyBorder="1" applyAlignment="1">
      <alignment horizontal="left"/>
    </xf>
    <xf numFmtId="0" fontId="0" fillId="33" borderId="16" xfId="0" applyFill="1" applyBorder="1" applyAlignment="1">
      <alignment/>
    </xf>
    <xf numFmtId="0" fontId="0" fillId="34" borderId="10" xfId="0" applyFill="1" applyBorder="1" applyAlignment="1">
      <alignment horizontal="center"/>
    </xf>
    <xf numFmtId="0" fontId="0" fillId="34" borderId="10" xfId="0" applyFill="1" applyBorder="1" applyAlignment="1" applyProtection="1">
      <alignment/>
      <protection locked="0"/>
    </xf>
    <xf numFmtId="0" fontId="0" fillId="34" borderId="10" xfId="0" applyFill="1" applyBorder="1" applyAlignment="1">
      <alignment/>
    </xf>
    <xf numFmtId="0" fontId="0" fillId="34" borderId="16" xfId="0" applyFill="1" applyBorder="1" applyAlignment="1" applyProtection="1">
      <alignment/>
      <protection locked="0"/>
    </xf>
    <xf numFmtId="0" fontId="0" fillId="35" borderId="10" xfId="0" applyFill="1" applyBorder="1" applyAlignment="1" applyProtection="1">
      <alignment/>
      <protection locked="0"/>
    </xf>
    <xf numFmtId="0" fontId="0" fillId="35" borderId="10" xfId="0" applyFill="1" applyBorder="1" applyAlignment="1">
      <alignment/>
    </xf>
    <xf numFmtId="0" fontId="0" fillId="35" borderId="16" xfId="0" applyFill="1" applyBorder="1" applyAlignment="1" applyProtection="1">
      <alignment/>
      <protection locked="0"/>
    </xf>
    <xf numFmtId="0" fontId="0" fillId="36" borderId="10" xfId="0" applyFill="1" applyBorder="1" applyAlignment="1" applyProtection="1">
      <alignment/>
      <protection locked="0"/>
    </xf>
    <xf numFmtId="0" fontId="0" fillId="36" borderId="10" xfId="0" applyFill="1" applyBorder="1" applyAlignment="1">
      <alignment/>
    </xf>
    <xf numFmtId="0" fontId="0" fillId="36" borderId="16" xfId="0" applyFill="1" applyBorder="1" applyAlignment="1" applyProtection="1">
      <alignment/>
      <protection locked="0"/>
    </xf>
    <xf numFmtId="0" fontId="0" fillId="33" borderId="21" xfId="0" applyFill="1" applyBorder="1" applyAlignment="1">
      <alignment/>
    </xf>
    <xf numFmtId="0" fontId="0" fillId="33" borderId="24" xfId="0" applyFill="1" applyBorder="1" applyAlignment="1">
      <alignment/>
    </xf>
    <xf numFmtId="0" fontId="0" fillId="34" borderId="16" xfId="0" applyFill="1" applyBorder="1" applyAlignment="1">
      <alignment/>
    </xf>
    <xf numFmtId="0" fontId="0" fillId="35" borderId="16" xfId="0" applyFill="1" applyBorder="1" applyAlignment="1">
      <alignment/>
    </xf>
    <xf numFmtId="0" fontId="0" fillId="36" borderId="16" xfId="0" applyFill="1" applyBorder="1" applyAlignment="1">
      <alignment/>
    </xf>
    <xf numFmtId="0" fontId="0" fillId="0" borderId="11"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0" fillId="33" borderId="22" xfId="0" applyFill="1" applyBorder="1" applyAlignment="1">
      <alignment/>
    </xf>
    <xf numFmtId="0" fontId="0" fillId="0" borderId="10" xfId="0" applyFont="1" applyBorder="1" applyAlignment="1">
      <alignment/>
    </xf>
    <xf numFmtId="0" fontId="4" fillId="0" borderId="0" xfId="54" applyFont="1" applyAlignment="1">
      <alignment horizontal="center" vertical="top" wrapText="1"/>
      <protection/>
    </xf>
    <xf numFmtId="0" fontId="5" fillId="0" borderId="0" xfId="54" applyFont="1" applyAlignment="1">
      <alignment vertical="top" wrapText="1"/>
      <protection/>
    </xf>
    <xf numFmtId="0" fontId="0" fillId="0" borderId="10" xfId="0" applyFont="1" applyBorder="1" applyAlignment="1" applyProtection="1">
      <alignment horizontal="left"/>
      <protection locked="0"/>
    </xf>
    <xf numFmtId="0" fontId="0" fillId="0" borderId="13" xfId="0" applyBorder="1" applyAlignment="1">
      <alignment/>
    </xf>
    <xf numFmtId="0" fontId="2" fillId="0" borderId="13" xfId="0" applyFont="1" applyBorder="1" applyAlignment="1">
      <alignment vertical="center"/>
    </xf>
    <xf numFmtId="0" fontId="0" fillId="0" borderId="0" xfId="0" applyFont="1" applyAlignment="1">
      <alignment/>
    </xf>
    <xf numFmtId="0" fontId="43" fillId="0" borderId="0" xfId="0" applyFont="1" applyAlignment="1">
      <alignment/>
    </xf>
    <xf numFmtId="0" fontId="0" fillId="33" borderId="10" xfId="0" applyFont="1" applyFill="1" applyBorder="1" applyAlignment="1">
      <alignment/>
    </xf>
    <xf numFmtId="0" fontId="0" fillId="0" borderId="0" xfId="0" applyFont="1" applyAlignment="1" applyProtection="1">
      <alignment/>
      <protection locked="0"/>
    </xf>
    <xf numFmtId="0" fontId="0" fillId="0" borderId="16" xfId="0" applyBorder="1" applyAlignment="1" applyProtection="1">
      <alignment/>
      <protection locked="0"/>
    </xf>
    <xf numFmtId="164" fontId="0" fillId="34" borderId="10" xfId="0" applyNumberFormat="1" applyFill="1" applyBorder="1" applyAlignment="1">
      <alignment horizontal="center"/>
    </xf>
    <xf numFmtId="164" fontId="0" fillId="33" borderId="10" xfId="0" applyNumberFormat="1" applyFill="1" applyBorder="1" applyAlignment="1">
      <alignment wrapText="1"/>
    </xf>
    <xf numFmtId="164" fontId="0" fillId="0" borderId="10" xfId="0" applyNumberFormat="1" applyBorder="1" applyAlignment="1" applyProtection="1">
      <alignment/>
      <protection locked="0"/>
    </xf>
    <xf numFmtId="164" fontId="0" fillId="34" borderId="10" xfId="0" applyNumberFormat="1" applyFill="1" applyBorder="1" applyAlignment="1" applyProtection="1">
      <alignment/>
      <protection locked="0"/>
    </xf>
    <xf numFmtId="164" fontId="0" fillId="35" borderId="10" xfId="0" applyNumberFormat="1" applyFill="1" applyBorder="1" applyAlignment="1">
      <alignment/>
    </xf>
    <xf numFmtId="164" fontId="0" fillId="35" borderId="10" xfId="0" applyNumberFormat="1" applyFill="1" applyBorder="1" applyAlignment="1" applyProtection="1">
      <alignment/>
      <protection locked="0"/>
    </xf>
    <xf numFmtId="164" fontId="0" fillId="36" borderId="10" xfId="0" applyNumberFormat="1" applyFill="1" applyBorder="1" applyAlignment="1">
      <alignment/>
    </xf>
    <xf numFmtId="164" fontId="0" fillId="36" borderId="10" xfId="0" applyNumberFormat="1" applyFill="1" applyBorder="1" applyAlignment="1" applyProtection="1">
      <alignment/>
      <protection locked="0"/>
    </xf>
    <xf numFmtId="164" fontId="0" fillId="34" borderId="10" xfId="0" applyNumberFormat="1" applyFill="1" applyBorder="1" applyAlignment="1">
      <alignment/>
    </xf>
    <xf numFmtId="164" fontId="0" fillId="34" borderId="16" xfId="0" applyNumberFormat="1" applyFill="1" applyBorder="1" applyAlignment="1">
      <alignment/>
    </xf>
    <xf numFmtId="164" fontId="0" fillId="35" borderId="16" xfId="0" applyNumberFormat="1" applyFill="1" applyBorder="1" applyAlignment="1">
      <alignment/>
    </xf>
    <xf numFmtId="164" fontId="0" fillId="36" borderId="16" xfId="0" applyNumberFormat="1" applyFill="1" applyBorder="1" applyAlignment="1">
      <alignment/>
    </xf>
    <xf numFmtId="164" fontId="0" fillId="33" borderId="10" xfId="0" applyNumberFormat="1" applyFill="1" applyBorder="1" applyAlignment="1">
      <alignment/>
    </xf>
    <xf numFmtId="164" fontId="0" fillId="33" borderId="16" xfId="0" applyNumberFormat="1" applyFill="1" applyBorder="1" applyAlignment="1">
      <alignment/>
    </xf>
    <xf numFmtId="164" fontId="0" fillId="34" borderId="16" xfId="0" applyNumberFormat="1" applyFill="1" applyBorder="1" applyAlignment="1" applyProtection="1">
      <alignment/>
      <protection locked="0"/>
    </xf>
    <xf numFmtId="164" fontId="0" fillId="35" borderId="16" xfId="0" applyNumberFormat="1" applyFill="1" applyBorder="1" applyAlignment="1" applyProtection="1">
      <alignment/>
      <protection locked="0"/>
    </xf>
    <xf numFmtId="164" fontId="0" fillId="36" borderId="16" xfId="0" applyNumberFormat="1" applyFill="1" applyBorder="1" applyAlignment="1" applyProtection="1">
      <alignment/>
      <protection locked="0"/>
    </xf>
    <xf numFmtId="165" fontId="0" fillId="36" borderId="10" xfId="44" applyNumberFormat="1" applyFont="1" applyFill="1" applyBorder="1" applyAlignment="1">
      <alignment/>
    </xf>
    <xf numFmtId="165" fontId="0" fillId="33" borderId="10" xfId="44" applyNumberFormat="1" applyFont="1" applyFill="1" applyBorder="1" applyAlignment="1">
      <alignment wrapText="1"/>
    </xf>
    <xf numFmtId="165" fontId="0" fillId="36" borderId="10" xfId="44" applyNumberFormat="1" applyFont="1" applyFill="1" applyBorder="1" applyAlignment="1" applyProtection="1">
      <alignment/>
      <protection locked="0"/>
    </xf>
    <xf numFmtId="0" fontId="0" fillId="0" borderId="14" xfId="0" applyBorder="1" applyAlignment="1" applyProtection="1">
      <alignment/>
      <protection locked="0"/>
    </xf>
    <xf numFmtId="0" fontId="0" fillId="0" borderId="23" xfId="0" applyBorder="1" applyAlignment="1" applyProtection="1">
      <alignment/>
      <protection locked="0"/>
    </xf>
    <xf numFmtId="0" fontId="0" fillId="0" borderId="14" xfId="0" applyBorder="1" applyAlignment="1">
      <alignment/>
    </xf>
    <xf numFmtId="49" fontId="0" fillId="0" borderId="10" xfId="0" applyNumberFormat="1" applyFont="1" applyBorder="1" applyAlignment="1" applyProtection="1">
      <alignment horizontal="left"/>
      <protection locked="0"/>
    </xf>
    <xf numFmtId="0" fontId="0" fillId="0" borderId="10" xfId="0" applyFont="1" applyBorder="1" applyAlignment="1" applyProtection="1">
      <alignment/>
      <protection locked="0"/>
    </xf>
    <xf numFmtId="164" fontId="0" fillId="37" borderId="10" xfId="0" applyNumberFormat="1" applyFill="1" applyBorder="1" applyAlignment="1" applyProtection="1">
      <alignment/>
      <protection locked="0"/>
    </xf>
    <xf numFmtId="0" fontId="0" fillId="37" borderId="10" xfId="0" applyFill="1" applyBorder="1" applyAlignment="1" applyProtection="1">
      <alignment/>
      <protection locked="0"/>
    </xf>
    <xf numFmtId="0" fontId="0" fillId="37" borderId="16" xfId="0" applyFill="1" applyBorder="1" applyAlignment="1" applyProtection="1">
      <alignment/>
      <protection locked="0"/>
    </xf>
    <xf numFmtId="164" fontId="0" fillId="37" borderId="14" xfId="0" applyNumberFormat="1" applyFill="1" applyBorder="1" applyAlignment="1" applyProtection="1">
      <alignment/>
      <protection locked="0"/>
    </xf>
    <xf numFmtId="0" fontId="0" fillId="37" borderId="14" xfId="0" applyFill="1" applyBorder="1" applyAlignment="1" applyProtection="1">
      <alignment/>
      <protection locked="0"/>
    </xf>
    <xf numFmtId="0" fontId="0" fillId="37" borderId="23" xfId="0" applyFill="1" applyBorder="1" applyAlignment="1" applyProtection="1">
      <alignment/>
      <protection locked="0"/>
    </xf>
    <xf numFmtId="164" fontId="0" fillId="38" borderId="10" xfId="0" applyNumberFormat="1" applyFill="1" applyBorder="1" applyAlignment="1" applyProtection="1">
      <alignment/>
      <protection locked="0"/>
    </xf>
    <xf numFmtId="0" fontId="0" fillId="38" borderId="10" xfId="0" applyFill="1" applyBorder="1" applyAlignment="1" applyProtection="1">
      <alignment/>
      <protection locked="0"/>
    </xf>
    <xf numFmtId="0" fontId="0" fillId="38" borderId="16" xfId="0" applyFill="1" applyBorder="1" applyAlignment="1" applyProtection="1">
      <alignment/>
      <protection locked="0"/>
    </xf>
    <xf numFmtId="164" fontId="0" fillId="38" borderId="14" xfId="0" applyNumberFormat="1" applyFill="1" applyBorder="1" applyAlignment="1" applyProtection="1">
      <alignment/>
      <protection locked="0"/>
    </xf>
    <xf numFmtId="0" fontId="0" fillId="38" borderId="14" xfId="0" applyFill="1" applyBorder="1" applyAlignment="1" applyProtection="1">
      <alignment/>
      <protection locked="0"/>
    </xf>
    <xf numFmtId="0" fontId="0" fillId="38" borderId="23" xfId="0" applyFill="1" applyBorder="1" applyAlignment="1" applyProtection="1">
      <alignment/>
      <protection locked="0"/>
    </xf>
    <xf numFmtId="164" fontId="0" fillId="39" borderId="10" xfId="0" applyNumberFormat="1" applyFill="1" applyBorder="1" applyAlignment="1" applyProtection="1">
      <alignment/>
      <protection locked="0"/>
    </xf>
    <xf numFmtId="0" fontId="0" fillId="39" borderId="10" xfId="0" applyFill="1" applyBorder="1" applyAlignment="1" applyProtection="1">
      <alignment/>
      <protection locked="0"/>
    </xf>
    <xf numFmtId="0" fontId="0" fillId="39" borderId="16" xfId="0" applyFill="1" applyBorder="1" applyAlignment="1" applyProtection="1">
      <alignment/>
      <protection locked="0"/>
    </xf>
    <xf numFmtId="164" fontId="0" fillId="39" borderId="14" xfId="0" applyNumberFormat="1" applyFill="1" applyBorder="1" applyAlignment="1" applyProtection="1">
      <alignment/>
      <protection locked="0"/>
    </xf>
    <xf numFmtId="0" fontId="0" fillId="39" borderId="14" xfId="0" applyFill="1" applyBorder="1" applyAlignment="1" applyProtection="1">
      <alignment/>
      <protection locked="0"/>
    </xf>
    <xf numFmtId="0" fontId="0" fillId="39" borderId="23" xfId="0" applyFill="1" applyBorder="1" applyAlignment="1" applyProtection="1">
      <alignment/>
      <protection locked="0"/>
    </xf>
    <xf numFmtId="0" fontId="0" fillId="0" borderId="11" xfId="0" applyBorder="1" applyAlignment="1" applyProtection="1">
      <alignment/>
      <protection locked="0"/>
    </xf>
    <xf numFmtId="164" fontId="0" fillId="37" borderId="11" xfId="0" applyNumberFormat="1" applyFill="1" applyBorder="1" applyAlignment="1" applyProtection="1">
      <alignment/>
      <protection locked="0"/>
    </xf>
    <xf numFmtId="0" fontId="0" fillId="37" borderId="11" xfId="0" applyFill="1" applyBorder="1" applyAlignment="1" applyProtection="1">
      <alignment/>
      <protection locked="0"/>
    </xf>
    <xf numFmtId="0" fontId="0" fillId="37" borderId="19" xfId="0" applyFill="1" applyBorder="1" applyAlignment="1" applyProtection="1">
      <alignment/>
      <protection locked="0"/>
    </xf>
    <xf numFmtId="164" fontId="0" fillId="38" borderId="11" xfId="0" applyNumberFormat="1" applyFill="1" applyBorder="1" applyAlignment="1" applyProtection="1">
      <alignment/>
      <protection locked="0"/>
    </xf>
    <xf numFmtId="0" fontId="0" fillId="38" borderId="11" xfId="0" applyFill="1" applyBorder="1" applyAlignment="1" applyProtection="1">
      <alignment/>
      <protection locked="0"/>
    </xf>
    <xf numFmtId="0" fontId="0" fillId="38" borderId="19" xfId="0" applyFill="1" applyBorder="1" applyAlignment="1" applyProtection="1">
      <alignment/>
      <protection locked="0"/>
    </xf>
    <xf numFmtId="164" fontId="0" fillId="39" borderId="11" xfId="0" applyNumberFormat="1" applyFill="1" applyBorder="1" applyAlignment="1" applyProtection="1">
      <alignment/>
      <protection locked="0"/>
    </xf>
    <xf numFmtId="0" fontId="0" fillId="39" borderId="11" xfId="0" applyFill="1" applyBorder="1" applyAlignment="1" applyProtection="1">
      <alignment/>
      <protection locked="0"/>
    </xf>
    <xf numFmtId="0" fontId="0" fillId="39" borderId="19" xfId="0" applyFill="1" applyBorder="1" applyAlignment="1" applyProtection="1">
      <alignment/>
      <protection locked="0"/>
    </xf>
    <xf numFmtId="0" fontId="0" fillId="0" borderId="11" xfId="0" applyBorder="1" applyAlignment="1">
      <alignment/>
    </xf>
    <xf numFmtId="0" fontId="0" fillId="0" borderId="19" xfId="0" applyBorder="1" applyAlignment="1" applyProtection="1">
      <alignment/>
      <protection locked="0"/>
    </xf>
    <xf numFmtId="0" fontId="0" fillId="35" borderId="11" xfId="0" applyFill="1" applyBorder="1" applyAlignment="1">
      <alignment/>
    </xf>
    <xf numFmtId="0" fontId="0" fillId="36" borderId="11" xfId="0" applyFill="1" applyBorder="1" applyAlignment="1">
      <alignment/>
    </xf>
    <xf numFmtId="0" fontId="0" fillId="35" borderId="0" xfId="0" applyFill="1" applyAlignment="1">
      <alignment/>
    </xf>
    <xf numFmtId="0" fontId="0" fillId="36" borderId="0" xfId="0" applyFill="1" applyAlignment="1">
      <alignment/>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locked="0"/>
    </xf>
    <xf numFmtId="0" fontId="0" fillId="34" borderId="19" xfId="0" applyFill="1" applyBorder="1" applyAlignment="1" applyProtection="1">
      <alignment/>
      <protection locked="0"/>
    </xf>
    <xf numFmtId="0" fontId="0" fillId="35" borderId="11" xfId="0" applyFill="1" applyBorder="1" applyAlignment="1" applyProtection="1">
      <alignment/>
      <protection locked="0"/>
    </xf>
    <xf numFmtId="164" fontId="0" fillId="35" borderId="11" xfId="0" applyNumberFormat="1" applyFill="1" applyBorder="1" applyAlignment="1" applyProtection="1">
      <alignment/>
      <protection locked="0"/>
    </xf>
    <xf numFmtId="0" fontId="0" fillId="35" borderId="19" xfId="0" applyFill="1" applyBorder="1" applyAlignment="1" applyProtection="1">
      <alignment/>
      <protection locked="0"/>
    </xf>
    <xf numFmtId="0" fontId="0" fillId="36" borderId="11" xfId="0" applyFill="1" applyBorder="1" applyAlignment="1" applyProtection="1">
      <alignment/>
      <protection locked="0"/>
    </xf>
    <xf numFmtId="164" fontId="0" fillId="36" borderId="11" xfId="0" applyNumberFormat="1" applyFill="1" applyBorder="1" applyAlignment="1" applyProtection="1">
      <alignment/>
      <protection locked="0"/>
    </xf>
    <xf numFmtId="0" fontId="0" fillId="36" borderId="19" xfId="0" applyFill="1" applyBorder="1"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0" fontId="0" fillId="36" borderId="0" xfId="0" applyFill="1" applyAlignment="1" applyProtection="1">
      <alignment/>
      <protection locked="0"/>
    </xf>
    <xf numFmtId="165" fontId="0" fillId="39" borderId="10" xfId="44" applyNumberFormat="1" applyFont="1" applyFill="1" applyBorder="1" applyAlignment="1" applyProtection="1">
      <alignment/>
      <protection locked="0"/>
    </xf>
    <xf numFmtId="165" fontId="0" fillId="39" borderId="11" xfId="44" applyNumberFormat="1" applyFont="1" applyFill="1" applyBorder="1" applyAlignment="1" applyProtection="1">
      <alignment/>
      <protection locked="0"/>
    </xf>
    <xf numFmtId="165" fontId="0" fillId="39" borderId="14" xfId="44"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4" xfId="0" applyBorder="1" applyAlignment="1" applyProtection="1">
      <alignment/>
      <protection locked="0"/>
    </xf>
    <xf numFmtId="2" fontId="0" fillId="38" borderId="10" xfId="0" applyNumberFormat="1" applyFill="1" applyBorder="1" applyAlignment="1" applyProtection="1">
      <alignment/>
      <protection locked="0"/>
    </xf>
    <xf numFmtId="2" fontId="0" fillId="37" borderId="10" xfId="0" applyNumberFormat="1" applyFill="1" applyBorder="1" applyAlignment="1" applyProtection="1">
      <alignment/>
      <protection locked="0"/>
    </xf>
    <xf numFmtId="0" fontId="0" fillId="0" borderId="0" xfId="0" applyAlignment="1" applyProtection="1" quotePrefix="1">
      <alignment/>
      <protection locked="0"/>
    </xf>
    <xf numFmtId="0" fontId="0" fillId="33" borderId="16" xfId="0" applyFill="1" applyBorder="1" applyAlignment="1">
      <alignment horizontal="center"/>
    </xf>
    <xf numFmtId="0" fontId="0" fillId="33" borderId="18" xfId="0" applyFill="1" applyBorder="1" applyAlignment="1">
      <alignment horizontal="center"/>
    </xf>
    <xf numFmtId="0" fontId="0" fillId="33" borderId="17" xfId="0" applyFill="1" applyBorder="1" applyAlignment="1">
      <alignment horizontal="center"/>
    </xf>
    <xf numFmtId="0" fontId="0" fillId="33" borderId="16" xfId="0" applyFill="1" applyBorder="1" applyAlignment="1">
      <alignment horizontal="left"/>
    </xf>
    <xf numFmtId="0" fontId="0" fillId="33" borderId="17" xfId="0" applyFill="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33" borderId="18" xfId="0" applyFill="1" applyBorder="1" applyAlignment="1">
      <alignment horizontal="left"/>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0" fillId="0" borderId="16" xfId="0" applyFont="1" applyBorder="1" applyAlignment="1">
      <alignment horizontal="lef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0" fillId="34" borderId="16" xfId="0"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5" borderId="16"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0" fillId="36" borderId="17" xfId="0" applyFill="1" applyBorder="1" applyAlignment="1" applyProtection="1">
      <alignment horizontal="center"/>
      <protection locked="0"/>
    </xf>
    <xf numFmtId="49" fontId="0" fillId="34" borderId="16" xfId="0" applyNumberFormat="1" applyFill="1" applyBorder="1" applyAlignment="1">
      <alignment horizontal="center"/>
    </xf>
    <xf numFmtId="49" fontId="0" fillId="34" borderId="18" xfId="0" applyNumberFormat="1" applyFill="1" applyBorder="1" applyAlignment="1">
      <alignment horizontal="center"/>
    </xf>
    <xf numFmtId="49" fontId="0" fillId="34" borderId="17" xfId="0" applyNumberFormat="1" applyFill="1" applyBorder="1" applyAlignment="1">
      <alignment horizontal="center"/>
    </xf>
    <xf numFmtId="0" fontId="3" fillId="0" borderId="20" xfId="0" applyFont="1" applyBorder="1" applyAlignment="1">
      <alignment horizontal="right" vertical="center"/>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24" xfId="0" applyBorder="1" applyAlignment="1">
      <alignmen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4" xfId="0" applyBorder="1" applyAlignment="1" applyProtection="1">
      <alignment horizontal="center"/>
      <protection locked="0"/>
    </xf>
    <xf numFmtId="1" fontId="0" fillId="0" borderId="16" xfId="0" applyNumberFormat="1" applyBorder="1" applyAlignment="1">
      <alignment horizontal="left"/>
    </xf>
    <xf numFmtId="1" fontId="0" fillId="0" borderId="18" xfId="0" applyNumberFormat="1" applyBorder="1" applyAlignment="1">
      <alignment horizontal="left"/>
    </xf>
    <xf numFmtId="1" fontId="0" fillId="0" borderId="17" xfId="0" applyNumberFormat="1" applyBorder="1" applyAlignment="1">
      <alignment horizontal="left"/>
    </xf>
    <xf numFmtId="1" fontId="0" fillId="0" borderId="16" xfId="0" applyNumberFormat="1" applyBorder="1" applyAlignment="1" applyProtection="1">
      <alignment horizontal="left"/>
      <protection locked="0"/>
    </xf>
    <xf numFmtId="1" fontId="0" fillId="0" borderId="18" xfId="0" applyNumberFormat="1" applyBorder="1" applyAlignment="1" applyProtection="1">
      <alignment horizontal="left"/>
      <protection locked="0"/>
    </xf>
    <xf numFmtId="1" fontId="0" fillId="0" borderId="17" xfId="0" applyNumberFormat="1" applyBorder="1" applyAlignment="1" applyProtection="1">
      <alignment horizontal="left"/>
      <protection locked="0"/>
    </xf>
    <xf numFmtId="0" fontId="0" fillId="0" borderId="23" xfId="0" applyBorder="1" applyAlignment="1">
      <alignment horizontal="center" vertical="center"/>
    </xf>
    <xf numFmtId="0" fontId="0" fillId="0" borderId="13" xfId="0"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3" fillId="0" borderId="2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0" fillId="0" borderId="23" xfId="0" applyBorder="1" applyAlignment="1">
      <alignment horizontal="left" vertical="center"/>
    </xf>
    <xf numFmtId="0" fontId="0" fillId="0" borderId="13" xfId="0" applyBorder="1" applyAlignment="1">
      <alignment horizontal="left" vertical="center"/>
    </xf>
    <xf numFmtId="0" fontId="0" fillId="33" borderId="1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0" borderId="13"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dxfs count="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2"/>
  <dimension ref="A1:A5"/>
  <sheetViews>
    <sheetView zoomScalePageLayoutView="0" workbookViewId="0" topLeftCell="A1">
      <selection activeCell="A10" sqref="A10"/>
    </sheetView>
  </sheetViews>
  <sheetFormatPr defaultColWidth="9.140625" defaultRowHeight="12.75"/>
  <cols>
    <col min="1" max="1" width="128.28125" style="0" customWidth="1"/>
  </cols>
  <sheetData>
    <row r="1" ht="27.75">
      <c r="A1" s="78" t="s">
        <v>101</v>
      </c>
    </row>
    <row r="2" ht="27.75">
      <c r="A2" s="78"/>
    </row>
    <row r="3" ht="55.5">
      <c r="A3" s="79" t="s">
        <v>121</v>
      </c>
    </row>
    <row r="4" ht="27.75">
      <c r="A4" s="79"/>
    </row>
    <row r="5" ht="55.5">
      <c r="A5" s="79" t="s">
        <v>122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Blad83"/>
  <dimension ref="A1:BN19"/>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20.140625" style="1" bestFit="1" customWidth="1"/>
    <col min="4" max="4" width="24.00390625" style="1" bestFit="1" customWidth="1"/>
    <col min="5" max="5" width="3.00390625" style="1" bestFit="1" customWidth="1"/>
    <col min="6" max="6" width="21.8515625" style="1" bestFit="1" customWidth="1"/>
    <col min="7" max="7" width="4.7109375" style="59" hidden="1" customWidth="1"/>
    <col min="8" max="8" width="6.57421875" style="91" bestFit="1" customWidth="1"/>
    <col min="9" max="9" width="5.28125" style="59" hidden="1" customWidth="1"/>
    <col min="10" max="10" width="6.00390625" style="60" hidden="1" customWidth="1"/>
    <col min="11" max="12" width="4.28125" style="59" bestFit="1" customWidth="1"/>
    <col min="13" max="13" width="2.8515625" style="59" bestFit="1" customWidth="1"/>
    <col min="14" max="14" width="4.421875" style="61" bestFit="1" customWidth="1"/>
    <col min="15" max="15" width="4.7109375" style="62" hidden="1" customWidth="1"/>
    <col min="16" max="16" width="6.57421875" style="62" bestFit="1" customWidth="1"/>
    <col min="17" max="17" width="5.28125" style="62" hidden="1" customWidth="1"/>
    <col min="18" max="18" width="6.421875" style="63" hidden="1" customWidth="1"/>
    <col min="19" max="20" width="4.28125" style="62" bestFit="1" customWidth="1"/>
    <col min="21" max="21" width="2.8515625" style="62" bestFit="1" customWidth="1"/>
    <col min="22" max="22" width="4.421875" style="64" bestFit="1" customWidth="1"/>
    <col min="23" max="23" width="4.7109375" style="65" hidden="1" customWidth="1"/>
    <col min="24" max="24" width="6.57421875" style="95" bestFit="1" customWidth="1"/>
    <col min="25" max="25" width="5.7109375" style="65" hidden="1" customWidth="1"/>
    <col min="26" max="26" width="6.421875" style="66" hidden="1" customWidth="1"/>
    <col min="27" max="28" width="4.28125" style="65" bestFit="1" customWidth="1"/>
    <col min="29" max="29" width="2.8515625" style="65" bestFit="1"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63">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32</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210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226</v>
      </c>
      <c r="D9" s="1" t="s">
        <v>129</v>
      </c>
      <c r="E9" s="1" t="s">
        <v>32</v>
      </c>
      <c r="F9" s="1" t="s">
        <v>130</v>
      </c>
      <c r="G9" s="23">
        <v>1</v>
      </c>
      <c r="H9" s="113">
        <v>232.5</v>
      </c>
      <c r="I9" s="114">
        <v>0</v>
      </c>
      <c r="J9" s="60">
        <f aca="true" t="shared" si="0" ref="J9:J19">H9+I9</f>
        <v>232.5</v>
      </c>
      <c r="K9" s="114">
        <v>6.5</v>
      </c>
      <c r="L9" s="114">
        <v>7</v>
      </c>
      <c r="M9" s="114">
        <v>1</v>
      </c>
      <c r="N9" s="115">
        <v>1</v>
      </c>
      <c r="O9" s="23"/>
      <c r="P9" s="120"/>
      <c r="Q9" s="120"/>
      <c r="R9" s="63">
        <f aca="true" t="shared" si="1" ref="R9:R19">P9+Q9</f>
        <v>0</v>
      </c>
      <c r="S9" s="120"/>
      <c r="T9" s="120"/>
      <c r="U9" s="120"/>
      <c r="V9" s="121"/>
      <c r="W9" s="23"/>
      <c r="X9" s="125"/>
      <c r="Y9" s="126"/>
      <c r="Z9" s="66">
        <f aca="true" t="shared" si="2" ref="Z9:Z19">X9+Y9</f>
        <v>0</v>
      </c>
      <c r="AA9" s="126"/>
      <c r="AB9" s="126"/>
      <c r="AC9" s="126"/>
      <c r="AD9" s="127"/>
      <c r="AE9" s="23"/>
      <c r="AF9" s="23"/>
      <c r="AG9" s="23"/>
      <c r="AH9" s="22"/>
      <c r="AI9" s="23"/>
      <c r="AJ9" s="23"/>
      <c r="AK9" s="23"/>
      <c r="AL9" s="87"/>
      <c r="AM9" s="23"/>
      <c r="AN9" s="23"/>
      <c r="AO9" s="23"/>
      <c r="AP9" s="22"/>
      <c r="AQ9" s="23"/>
      <c r="AR9" s="23"/>
      <c r="AS9" s="23"/>
      <c r="AT9" s="87"/>
      <c r="AU9" s="23"/>
      <c r="AV9" s="23"/>
      <c r="AW9" s="23"/>
      <c r="AX9" s="22"/>
      <c r="AY9" s="23"/>
      <c r="AZ9" s="23"/>
      <c r="BA9" s="23"/>
      <c r="BB9" s="23"/>
      <c r="BC9">
        <f aca="true" t="shared" si="3" ref="BC9:BC19">N9+V9+AD9+AL9+AT9+BB9</f>
        <v>1</v>
      </c>
      <c r="BD9">
        <f aca="true" t="shared" si="4" ref="BD9:BD19">J9+R9+Z9+AH9+AP9+AX9</f>
        <v>232.5</v>
      </c>
      <c r="BE9" s="31">
        <f>IF($O$4&gt;0,(LARGE(($N9,$V9,$AD9,$AL9,$AT9,$BB9),1)),"0")</f>
        <v>1</v>
      </c>
      <c r="BG9">
        <v>0</v>
      </c>
      <c r="BH9">
        <v>0</v>
      </c>
      <c r="BI9" s="31">
        <f aca="true" t="shared" si="5" ref="BI9:BI19">BC9-BE9-BF9</f>
        <v>0</v>
      </c>
      <c r="BJ9">
        <f aca="true" t="shared" si="6" ref="BJ9:BJ19">BD9-BG9-BH9</f>
        <v>232.5</v>
      </c>
    </row>
    <row r="10" spans="1:62" ht="12.75">
      <c r="A10" s="1">
        <v>2</v>
      </c>
      <c r="C10" s="1" t="s">
        <v>227</v>
      </c>
      <c r="D10" s="1" t="s">
        <v>131</v>
      </c>
      <c r="E10" s="1" t="s">
        <v>32</v>
      </c>
      <c r="F10" s="1" t="s">
        <v>132</v>
      </c>
      <c r="G10" s="23">
        <v>1</v>
      </c>
      <c r="H10" s="113">
        <v>228</v>
      </c>
      <c r="I10" s="114">
        <v>0</v>
      </c>
      <c r="J10" s="60">
        <f t="shared" si="0"/>
        <v>228</v>
      </c>
      <c r="K10" s="114">
        <v>6.5</v>
      </c>
      <c r="L10" s="114">
        <v>7</v>
      </c>
      <c r="M10" s="114">
        <v>2</v>
      </c>
      <c r="N10" s="115">
        <v>2</v>
      </c>
      <c r="O10" s="23"/>
      <c r="P10" s="120"/>
      <c r="Q10" s="120"/>
      <c r="R10" s="63">
        <f t="shared" si="1"/>
        <v>0</v>
      </c>
      <c r="S10" s="120"/>
      <c r="T10" s="120"/>
      <c r="U10" s="120"/>
      <c r="V10" s="121"/>
      <c r="W10" s="23"/>
      <c r="X10" s="125"/>
      <c r="Y10" s="126"/>
      <c r="Z10" s="66">
        <f t="shared" si="2"/>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 t="shared" si="3"/>
        <v>2</v>
      </c>
      <c r="BD10">
        <f t="shared" si="4"/>
        <v>228</v>
      </c>
      <c r="BE10" s="31">
        <f>IF($O$4&gt;0,(LARGE(($N10,$V10,$AD10,$AL10,$AT10,$BB10),1)),"0")</f>
        <v>2</v>
      </c>
      <c r="BG10">
        <v>220</v>
      </c>
      <c r="BH10">
        <v>0</v>
      </c>
      <c r="BI10" s="31">
        <f t="shared" si="5"/>
        <v>0</v>
      </c>
      <c r="BJ10">
        <f t="shared" si="6"/>
        <v>8</v>
      </c>
    </row>
    <row r="11" spans="1:62" ht="12.75">
      <c r="A11" s="1">
        <v>3</v>
      </c>
      <c r="C11" s="1" t="s">
        <v>228</v>
      </c>
      <c r="D11" s="1" t="s">
        <v>133</v>
      </c>
      <c r="E11" s="1" t="s">
        <v>32</v>
      </c>
      <c r="F11" s="1" t="s">
        <v>134</v>
      </c>
      <c r="G11" s="23">
        <v>1</v>
      </c>
      <c r="H11" s="113">
        <v>225.5</v>
      </c>
      <c r="I11" s="114">
        <v>0</v>
      </c>
      <c r="J11" s="60">
        <f t="shared" si="0"/>
        <v>225.5</v>
      </c>
      <c r="K11" s="114">
        <v>7</v>
      </c>
      <c r="L11" s="114">
        <v>7</v>
      </c>
      <c r="M11" s="114">
        <v>3</v>
      </c>
      <c r="N11" s="115">
        <v>3</v>
      </c>
      <c r="O11" s="23"/>
      <c r="P11" s="120"/>
      <c r="Q11" s="120"/>
      <c r="R11" s="63">
        <f t="shared" si="1"/>
        <v>0</v>
      </c>
      <c r="S11" s="120"/>
      <c r="T11" s="120"/>
      <c r="U11" s="120"/>
      <c r="V11" s="121"/>
      <c r="W11" s="23"/>
      <c r="X11" s="125"/>
      <c r="Y11" s="126"/>
      <c r="Z11" s="66">
        <f t="shared" si="2"/>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3"/>
        <v>3</v>
      </c>
      <c r="BD11">
        <f t="shared" si="4"/>
        <v>225.5</v>
      </c>
      <c r="BE11" s="31">
        <f>IF($O$4&gt;0,(LARGE(($N11,$V11,$AD11,$AL11,$AT11,$BB11),1)),"0")</f>
        <v>3</v>
      </c>
      <c r="BG11">
        <v>229.5</v>
      </c>
      <c r="BH11">
        <v>0</v>
      </c>
      <c r="BI11" s="31">
        <f t="shared" si="5"/>
        <v>0</v>
      </c>
      <c r="BJ11">
        <f t="shared" si="6"/>
        <v>-4</v>
      </c>
    </row>
    <row r="12" spans="1:62" ht="12.75">
      <c r="A12" s="1">
        <v>4</v>
      </c>
      <c r="C12" s="1" t="s">
        <v>229</v>
      </c>
      <c r="D12" s="1" t="s">
        <v>135</v>
      </c>
      <c r="E12" s="1" t="s">
        <v>32</v>
      </c>
      <c r="F12" s="1" t="s">
        <v>136</v>
      </c>
      <c r="G12" s="23">
        <v>1</v>
      </c>
      <c r="H12" s="113">
        <v>224.5</v>
      </c>
      <c r="I12" s="114">
        <v>0</v>
      </c>
      <c r="J12" s="60">
        <f t="shared" si="0"/>
        <v>224.5</v>
      </c>
      <c r="K12" s="114">
        <v>6.5</v>
      </c>
      <c r="L12" s="114">
        <v>7</v>
      </c>
      <c r="M12" s="114">
        <v>4</v>
      </c>
      <c r="N12" s="115">
        <v>4</v>
      </c>
      <c r="O12" s="23"/>
      <c r="P12" s="164"/>
      <c r="Q12" s="120"/>
      <c r="R12" s="63">
        <f t="shared" si="1"/>
        <v>0</v>
      </c>
      <c r="S12" s="120"/>
      <c r="T12" s="120"/>
      <c r="U12" s="120"/>
      <c r="V12" s="121"/>
      <c r="W12" s="23"/>
      <c r="X12" s="125"/>
      <c r="Y12" s="126"/>
      <c r="Z12" s="66">
        <f t="shared" si="2"/>
        <v>0</v>
      </c>
      <c r="AA12" s="126"/>
      <c r="AB12" s="126"/>
      <c r="AC12" s="126"/>
      <c r="AD12" s="127"/>
      <c r="AE12" s="23"/>
      <c r="AF12" s="23"/>
      <c r="AG12" s="23"/>
      <c r="AH12" s="22"/>
      <c r="AI12" s="23"/>
      <c r="AJ12" s="23"/>
      <c r="AK12" s="23"/>
      <c r="AL12" s="87"/>
      <c r="AM12" s="23"/>
      <c r="AN12" s="23"/>
      <c r="AO12" s="23"/>
      <c r="AP12" s="22"/>
      <c r="AQ12" s="23"/>
      <c r="AR12" s="23"/>
      <c r="AS12" s="23"/>
      <c r="AT12" s="87"/>
      <c r="AU12" s="23"/>
      <c r="AV12" s="23"/>
      <c r="AW12" s="23"/>
      <c r="AX12" s="22"/>
      <c r="AY12" s="23"/>
      <c r="AZ12" s="23"/>
      <c r="BA12" s="23"/>
      <c r="BB12" s="23"/>
      <c r="BC12">
        <f t="shared" si="3"/>
        <v>4</v>
      </c>
      <c r="BD12">
        <f t="shared" si="4"/>
        <v>224.5</v>
      </c>
      <c r="BE12" s="31">
        <f>IF($O$4&gt;0,(LARGE(($N12,$V12,$AD12,$AL12,$AT12,$BB12),1)),"0")</f>
        <v>4</v>
      </c>
      <c r="BG12">
        <v>213</v>
      </c>
      <c r="BH12">
        <v>0</v>
      </c>
      <c r="BI12" s="31">
        <f t="shared" si="5"/>
        <v>0</v>
      </c>
      <c r="BJ12">
        <f t="shared" si="6"/>
        <v>11.5</v>
      </c>
    </row>
    <row r="13" spans="1:62" ht="12.75">
      <c r="A13" s="1">
        <v>5</v>
      </c>
      <c r="C13" s="1" t="s">
        <v>230</v>
      </c>
      <c r="D13" s="1" t="s">
        <v>137</v>
      </c>
      <c r="E13" s="1" t="s">
        <v>32</v>
      </c>
      <c r="F13" s="1" t="s">
        <v>138</v>
      </c>
      <c r="G13" s="23">
        <v>1</v>
      </c>
      <c r="H13" s="113">
        <v>221.5</v>
      </c>
      <c r="I13" s="114">
        <v>0</v>
      </c>
      <c r="J13" s="60">
        <f t="shared" si="0"/>
        <v>221.5</v>
      </c>
      <c r="K13" s="114">
        <v>7</v>
      </c>
      <c r="L13" s="114">
        <v>7</v>
      </c>
      <c r="M13" s="114">
        <v>5</v>
      </c>
      <c r="N13" s="115">
        <v>5</v>
      </c>
      <c r="O13" s="23"/>
      <c r="P13" s="120"/>
      <c r="Q13" s="120"/>
      <c r="R13" s="63">
        <f t="shared" si="1"/>
        <v>0</v>
      </c>
      <c r="S13" s="120"/>
      <c r="T13" s="120"/>
      <c r="U13" s="120"/>
      <c r="V13" s="121"/>
      <c r="W13" s="23"/>
      <c r="X13" s="125"/>
      <c r="Y13" s="126"/>
      <c r="Z13" s="66">
        <f t="shared" si="2"/>
        <v>0</v>
      </c>
      <c r="AA13" s="126"/>
      <c r="AB13" s="126"/>
      <c r="AC13" s="126"/>
      <c r="AD13" s="127"/>
      <c r="AE13" s="23"/>
      <c r="AF13" s="23"/>
      <c r="AG13" s="23"/>
      <c r="AH13" s="22"/>
      <c r="AI13" s="23"/>
      <c r="AJ13" s="23"/>
      <c r="AK13" s="23"/>
      <c r="AL13" s="87"/>
      <c r="AM13" s="23"/>
      <c r="AN13" s="23"/>
      <c r="AO13" s="23"/>
      <c r="AP13" s="22"/>
      <c r="AQ13" s="23"/>
      <c r="AR13" s="23"/>
      <c r="AS13" s="23"/>
      <c r="AT13" s="87"/>
      <c r="AU13" s="23"/>
      <c r="AV13" s="23"/>
      <c r="AW13" s="23"/>
      <c r="AX13" s="22"/>
      <c r="AY13" s="23"/>
      <c r="AZ13" s="23"/>
      <c r="BA13" s="23"/>
      <c r="BB13" s="23"/>
      <c r="BC13">
        <f t="shared" si="3"/>
        <v>5</v>
      </c>
      <c r="BD13">
        <f t="shared" si="4"/>
        <v>221.5</v>
      </c>
      <c r="BE13" s="31">
        <f>IF($O$4&gt;0,(LARGE(($N13,$V13,$AD13,$AL13,$AT13,$BB13),1)),"0")</f>
        <v>5</v>
      </c>
      <c r="BG13">
        <v>0</v>
      </c>
      <c r="BH13">
        <v>0</v>
      </c>
      <c r="BI13" s="31">
        <f t="shared" si="5"/>
        <v>0</v>
      </c>
      <c r="BJ13">
        <f t="shared" si="6"/>
        <v>221.5</v>
      </c>
    </row>
    <row r="14" spans="1:62" ht="12.75">
      <c r="A14" s="1">
        <v>6</v>
      </c>
      <c r="C14" s="1" t="s">
        <v>231</v>
      </c>
      <c r="D14" s="1" t="s">
        <v>139</v>
      </c>
      <c r="E14" s="1" t="s">
        <v>32</v>
      </c>
      <c r="F14" s="1" t="s">
        <v>140</v>
      </c>
      <c r="G14" s="142">
        <v>1</v>
      </c>
      <c r="H14" s="113">
        <v>212</v>
      </c>
      <c r="I14" s="114">
        <v>0</v>
      </c>
      <c r="J14" s="60">
        <f t="shared" si="0"/>
        <v>212</v>
      </c>
      <c r="K14" s="114">
        <v>6</v>
      </c>
      <c r="L14" s="114">
        <v>6.5</v>
      </c>
      <c r="M14" s="114">
        <v>6</v>
      </c>
      <c r="N14" s="114">
        <v>6</v>
      </c>
      <c r="O14" s="23"/>
      <c r="P14" s="120"/>
      <c r="Q14" s="120"/>
      <c r="R14" s="63">
        <f t="shared" si="1"/>
        <v>0</v>
      </c>
      <c r="S14" s="120"/>
      <c r="T14" s="120"/>
      <c r="U14" s="120"/>
      <c r="V14" s="120"/>
      <c r="W14" s="23"/>
      <c r="X14" s="125"/>
      <c r="Y14" s="126"/>
      <c r="Z14" s="66">
        <f t="shared" si="2"/>
        <v>0</v>
      </c>
      <c r="AA14" s="126"/>
      <c r="AB14" s="126"/>
      <c r="AC14" s="126"/>
      <c r="AD14" s="126"/>
      <c r="AE14" s="162"/>
      <c r="AF14" s="131"/>
      <c r="AG14" s="131"/>
      <c r="AH14" s="141"/>
      <c r="AI14" s="131"/>
      <c r="AJ14" s="131"/>
      <c r="AK14" s="131"/>
      <c r="AL14" s="142"/>
      <c r="AM14" s="131"/>
      <c r="AN14" s="131"/>
      <c r="AO14" s="131"/>
      <c r="AP14" s="141"/>
      <c r="AQ14" s="131"/>
      <c r="AR14" s="131"/>
      <c r="AS14" s="131"/>
      <c r="AT14" s="142"/>
      <c r="AU14" s="131"/>
      <c r="AV14" s="131"/>
      <c r="AW14" s="131"/>
      <c r="AX14" s="141"/>
      <c r="AY14" s="131"/>
      <c r="AZ14" s="131"/>
      <c r="BA14" s="131"/>
      <c r="BB14" s="131"/>
      <c r="BC14">
        <f t="shared" si="3"/>
        <v>6</v>
      </c>
      <c r="BD14">
        <f t="shared" si="4"/>
        <v>212</v>
      </c>
      <c r="BE14" s="31">
        <f>IF($O$4&gt;0,(LARGE(($N14,$V14,$AD14,$AL14,$AT14,$BB14),1)),"0")</f>
        <v>6</v>
      </c>
      <c r="BG14">
        <v>0</v>
      </c>
      <c r="BH14">
        <v>0</v>
      </c>
      <c r="BI14" s="31">
        <f t="shared" si="5"/>
        <v>0</v>
      </c>
      <c r="BJ14">
        <f t="shared" si="6"/>
        <v>212</v>
      </c>
    </row>
    <row r="15" spans="1:62" ht="12.75">
      <c r="A15" s="1">
        <v>7</v>
      </c>
      <c r="C15" s="1" t="s">
        <v>232</v>
      </c>
      <c r="D15" s="1" t="s">
        <v>141</v>
      </c>
      <c r="E15" s="1" t="s">
        <v>32</v>
      </c>
      <c r="F15" s="1" t="s">
        <v>142</v>
      </c>
      <c r="G15" s="1">
        <v>1</v>
      </c>
      <c r="H15" s="113">
        <v>202</v>
      </c>
      <c r="I15" s="114">
        <v>0</v>
      </c>
      <c r="J15" s="60">
        <f t="shared" si="0"/>
        <v>202</v>
      </c>
      <c r="K15" s="114">
        <v>6</v>
      </c>
      <c r="L15" s="114">
        <v>6.5</v>
      </c>
      <c r="M15" s="114">
        <v>7</v>
      </c>
      <c r="N15" s="114">
        <v>7</v>
      </c>
      <c r="O15" s="23"/>
      <c r="P15" s="120"/>
      <c r="Q15" s="120"/>
      <c r="R15" s="63">
        <f t="shared" si="1"/>
        <v>0</v>
      </c>
      <c r="S15" s="120"/>
      <c r="T15" s="120"/>
      <c r="U15" s="120"/>
      <c r="V15" s="120"/>
      <c r="W15" s="23"/>
      <c r="X15" s="125"/>
      <c r="Y15" s="126"/>
      <c r="Z15" s="66">
        <f t="shared" si="2"/>
        <v>0</v>
      </c>
      <c r="AA15" s="126"/>
      <c r="AB15" s="126"/>
      <c r="AC15" s="126"/>
      <c r="AD15" s="126"/>
      <c r="AE15" s="1"/>
      <c r="AF15" s="1"/>
      <c r="AG15" s="1"/>
      <c r="AH15"/>
      <c r="AI15" s="1"/>
      <c r="AJ15" s="1"/>
      <c r="AK15" s="1"/>
      <c r="AL15" s="1"/>
      <c r="AM15" s="1"/>
      <c r="AN15" s="1"/>
      <c r="AO15" s="1"/>
      <c r="AP15"/>
      <c r="AQ15" s="1"/>
      <c r="AR15" s="1"/>
      <c r="AS15" s="1"/>
      <c r="AT15" s="1"/>
      <c r="AU15" s="1"/>
      <c r="AV15" s="1"/>
      <c r="AW15" s="1"/>
      <c r="AX15"/>
      <c r="AY15" s="1"/>
      <c r="AZ15" s="1"/>
      <c r="BA15" s="1"/>
      <c r="BB15" s="1"/>
      <c r="BC15">
        <f t="shared" si="3"/>
        <v>7</v>
      </c>
      <c r="BD15">
        <f t="shared" si="4"/>
        <v>202</v>
      </c>
      <c r="BE15" s="31">
        <f>IF($O$4&gt;0,(LARGE(($N15,$V15,$AD15,$AL15,$AT15,$BB15),1)),"0")</f>
        <v>7</v>
      </c>
      <c r="BG15">
        <v>0</v>
      </c>
      <c r="BH15">
        <v>0</v>
      </c>
      <c r="BI15" s="31">
        <f t="shared" si="5"/>
        <v>0</v>
      </c>
      <c r="BJ15">
        <f t="shared" si="6"/>
        <v>202</v>
      </c>
    </row>
    <row r="16" spans="1:62" ht="12.75">
      <c r="A16" s="1">
        <v>8</v>
      </c>
      <c r="C16" s="1" t="s">
        <v>233</v>
      </c>
      <c r="D16" s="1" t="s">
        <v>143</v>
      </c>
      <c r="E16" s="1" t="s">
        <v>32</v>
      </c>
      <c r="F16" s="1" t="s">
        <v>144</v>
      </c>
      <c r="G16" s="108">
        <v>1</v>
      </c>
      <c r="H16" s="116">
        <v>200.5</v>
      </c>
      <c r="I16" s="117">
        <v>0</v>
      </c>
      <c r="J16" s="60">
        <f t="shared" si="0"/>
        <v>200.5</v>
      </c>
      <c r="K16" s="117">
        <v>6</v>
      </c>
      <c r="L16" s="117">
        <v>6</v>
      </c>
      <c r="M16" s="117">
        <v>8</v>
      </c>
      <c r="N16" s="118">
        <v>8</v>
      </c>
      <c r="O16" s="108"/>
      <c r="P16" s="123"/>
      <c r="Q16" s="123"/>
      <c r="R16" s="63">
        <f t="shared" si="1"/>
        <v>0</v>
      </c>
      <c r="S16" s="123"/>
      <c r="T16" s="123"/>
      <c r="U16" s="123"/>
      <c r="V16" s="124"/>
      <c r="W16" s="108"/>
      <c r="X16" s="128"/>
      <c r="Y16" s="129"/>
      <c r="Z16" s="66">
        <f t="shared" si="2"/>
        <v>0</v>
      </c>
      <c r="AA16" s="129"/>
      <c r="AB16" s="129"/>
      <c r="AC16" s="129"/>
      <c r="AD16" s="130"/>
      <c r="AE16" s="108"/>
      <c r="AF16" s="108"/>
      <c r="AG16" s="108"/>
      <c r="AH16" s="110"/>
      <c r="AI16" s="108"/>
      <c r="AJ16" s="108"/>
      <c r="AK16" s="108"/>
      <c r="AL16" s="109"/>
      <c r="AM16" s="108"/>
      <c r="AN16" s="108"/>
      <c r="AO16" s="108"/>
      <c r="AP16" s="110"/>
      <c r="AQ16" s="108"/>
      <c r="AR16" s="108"/>
      <c r="AS16" s="108"/>
      <c r="AT16" s="109"/>
      <c r="AU16" s="108"/>
      <c r="AV16" s="108"/>
      <c r="AW16" s="108"/>
      <c r="AX16" s="110"/>
      <c r="AY16" s="108"/>
      <c r="AZ16" s="108"/>
      <c r="BA16" s="108"/>
      <c r="BB16" s="108"/>
      <c r="BC16">
        <f t="shared" si="3"/>
        <v>8</v>
      </c>
      <c r="BD16">
        <f t="shared" si="4"/>
        <v>200.5</v>
      </c>
      <c r="BE16" s="31">
        <f>IF($O$4&gt;0,(LARGE(($N16,$V16,$AD16,$AL16,$AT16,$BB16),1)),"0")</f>
        <v>8</v>
      </c>
      <c r="BG16">
        <v>0</v>
      </c>
      <c r="BH16">
        <v>0</v>
      </c>
      <c r="BI16" s="31">
        <f t="shared" si="5"/>
        <v>0</v>
      </c>
      <c r="BJ16">
        <f t="shared" si="6"/>
        <v>200.5</v>
      </c>
    </row>
    <row r="17" spans="1:62" ht="12.75">
      <c r="A17" s="1">
        <v>9</v>
      </c>
      <c r="C17" s="1" t="s">
        <v>234</v>
      </c>
      <c r="D17" s="1" t="s">
        <v>145</v>
      </c>
      <c r="E17" s="1" t="s">
        <v>32</v>
      </c>
      <c r="F17" s="1" t="s">
        <v>146</v>
      </c>
      <c r="G17" s="23">
        <v>1</v>
      </c>
      <c r="H17" s="113">
        <v>196.5</v>
      </c>
      <c r="I17" s="114">
        <v>0</v>
      </c>
      <c r="J17" s="60">
        <f t="shared" si="0"/>
        <v>196.5</v>
      </c>
      <c r="K17" s="114">
        <v>6</v>
      </c>
      <c r="L17" s="114">
        <v>6</v>
      </c>
      <c r="M17" s="114">
        <v>9</v>
      </c>
      <c r="N17" s="115">
        <v>9</v>
      </c>
      <c r="O17" s="23"/>
      <c r="P17" s="120"/>
      <c r="Q17" s="120"/>
      <c r="R17" s="63">
        <f t="shared" si="1"/>
        <v>0</v>
      </c>
      <c r="S17" s="120"/>
      <c r="T17" s="120"/>
      <c r="U17" s="120"/>
      <c r="V17" s="121"/>
      <c r="W17" s="23"/>
      <c r="X17" s="125"/>
      <c r="Y17" s="126"/>
      <c r="Z17" s="66">
        <f t="shared" si="2"/>
        <v>0</v>
      </c>
      <c r="AA17" s="126"/>
      <c r="AB17" s="126"/>
      <c r="AC17" s="126"/>
      <c r="AD17" s="127"/>
      <c r="AE17" s="23"/>
      <c r="AF17" s="23"/>
      <c r="AG17" s="23"/>
      <c r="AH17" s="22"/>
      <c r="AI17" s="23"/>
      <c r="AJ17" s="23"/>
      <c r="AK17" s="23"/>
      <c r="AL17" s="87"/>
      <c r="AM17" s="23"/>
      <c r="AN17" s="23"/>
      <c r="AO17" s="23"/>
      <c r="AP17" s="22"/>
      <c r="AQ17" s="23"/>
      <c r="AR17" s="23"/>
      <c r="AS17" s="23"/>
      <c r="AT17" s="87"/>
      <c r="AU17" s="23"/>
      <c r="AV17" s="23"/>
      <c r="AW17" s="23"/>
      <c r="AX17" s="22"/>
      <c r="AY17" s="23"/>
      <c r="AZ17" s="23"/>
      <c r="BA17" s="23"/>
      <c r="BB17" s="23"/>
      <c r="BC17">
        <f t="shared" si="3"/>
        <v>9</v>
      </c>
      <c r="BD17">
        <f t="shared" si="4"/>
        <v>196.5</v>
      </c>
      <c r="BE17" s="31">
        <f>IF($O$4&gt;0,(LARGE(($N17,$V17,$AD17,$AL17,$AT17,$BB17),1)),"0")</f>
        <v>9</v>
      </c>
      <c r="BG17">
        <v>0</v>
      </c>
      <c r="BH17">
        <v>0</v>
      </c>
      <c r="BI17" s="31">
        <f t="shared" si="5"/>
        <v>0</v>
      </c>
      <c r="BJ17">
        <f t="shared" si="6"/>
        <v>196.5</v>
      </c>
    </row>
    <row r="18" spans="1:62" ht="12.75">
      <c r="A18" s="1">
        <v>10</v>
      </c>
      <c r="C18" s="1" t="s">
        <v>235</v>
      </c>
      <c r="D18" s="1" t="s">
        <v>147</v>
      </c>
      <c r="E18" s="1" t="s">
        <v>32</v>
      </c>
      <c r="F18" s="1" t="s">
        <v>138</v>
      </c>
      <c r="G18" s="23">
        <v>1</v>
      </c>
      <c r="H18" s="113">
        <v>195</v>
      </c>
      <c r="I18" s="114">
        <v>0</v>
      </c>
      <c r="J18" s="60">
        <f t="shared" si="0"/>
        <v>195</v>
      </c>
      <c r="K18" s="114">
        <v>6</v>
      </c>
      <c r="L18" s="114">
        <v>6</v>
      </c>
      <c r="M18" s="114">
        <v>10</v>
      </c>
      <c r="N18" s="115">
        <v>10</v>
      </c>
      <c r="O18" s="23"/>
      <c r="P18" s="120"/>
      <c r="Q18" s="120"/>
      <c r="R18" s="63">
        <f t="shared" si="1"/>
        <v>0</v>
      </c>
      <c r="S18" s="120"/>
      <c r="T18" s="120"/>
      <c r="U18" s="120"/>
      <c r="V18" s="121"/>
      <c r="W18" s="23"/>
      <c r="X18" s="125"/>
      <c r="Y18" s="126"/>
      <c r="Z18" s="66">
        <f t="shared" si="2"/>
        <v>0</v>
      </c>
      <c r="AA18" s="126"/>
      <c r="AB18" s="126"/>
      <c r="AC18" s="126"/>
      <c r="AD18" s="127"/>
      <c r="AE18" s="23"/>
      <c r="AF18" s="23"/>
      <c r="AG18" s="23"/>
      <c r="AH18" s="22"/>
      <c r="AI18" s="23"/>
      <c r="AJ18" s="23"/>
      <c r="AK18" s="23"/>
      <c r="AL18" s="87"/>
      <c r="AM18" s="23"/>
      <c r="AN18" s="23"/>
      <c r="AO18" s="23"/>
      <c r="AP18" s="22"/>
      <c r="AQ18" s="23"/>
      <c r="AR18" s="23"/>
      <c r="AS18" s="23"/>
      <c r="AT18" s="87"/>
      <c r="AU18" s="23"/>
      <c r="AV18" s="23"/>
      <c r="AW18" s="23"/>
      <c r="AX18" s="22"/>
      <c r="AY18" s="23"/>
      <c r="AZ18" s="23"/>
      <c r="BA18" s="23"/>
      <c r="BB18" s="23"/>
      <c r="BC18">
        <f t="shared" si="3"/>
        <v>10</v>
      </c>
      <c r="BD18">
        <f t="shared" si="4"/>
        <v>195</v>
      </c>
      <c r="BE18" s="31">
        <f>IF($O$4&gt;0,(LARGE(($N18,$V18,$AD18,$AL18,$AT18,$BB18),1)),"0")</f>
        <v>10</v>
      </c>
      <c r="BG18">
        <v>0</v>
      </c>
      <c r="BH18">
        <v>0</v>
      </c>
      <c r="BI18" s="31">
        <f t="shared" si="5"/>
        <v>0</v>
      </c>
      <c r="BJ18">
        <f t="shared" si="6"/>
        <v>195</v>
      </c>
    </row>
    <row r="19" spans="1:62" ht="12.75">
      <c r="A19" s="1">
        <v>11</v>
      </c>
      <c r="C19" s="1" t="s">
        <v>236</v>
      </c>
      <c r="D19" s="1" t="s">
        <v>148</v>
      </c>
      <c r="E19" s="1" t="s">
        <v>32</v>
      </c>
      <c r="F19" s="1" t="s">
        <v>149</v>
      </c>
      <c r="G19" s="23">
        <v>1</v>
      </c>
      <c r="H19" s="113">
        <v>193</v>
      </c>
      <c r="I19" s="114">
        <v>0</v>
      </c>
      <c r="J19" s="60">
        <f t="shared" si="0"/>
        <v>193</v>
      </c>
      <c r="K19" s="114">
        <v>5.5</v>
      </c>
      <c r="L19" s="114">
        <v>6</v>
      </c>
      <c r="M19" s="114">
        <v>11</v>
      </c>
      <c r="N19" s="115">
        <v>11</v>
      </c>
      <c r="O19" s="23"/>
      <c r="P19" s="120"/>
      <c r="Q19" s="120"/>
      <c r="R19" s="63">
        <f t="shared" si="1"/>
        <v>0</v>
      </c>
      <c r="S19" s="120"/>
      <c r="T19" s="120"/>
      <c r="U19" s="120"/>
      <c r="V19" s="121"/>
      <c r="W19" s="23"/>
      <c r="X19" s="125"/>
      <c r="Y19" s="126"/>
      <c r="Z19" s="66">
        <f t="shared" si="2"/>
        <v>0</v>
      </c>
      <c r="AA19" s="126"/>
      <c r="AB19" s="126"/>
      <c r="AC19" s="126"/>
      <c r="AD19" s="127"/>
      <c r="AE19" s="23"/>
      <c r="AF19" s="23"/>
      <c r="AG19" s="23"/>
      <c r="AH19" s="22"/>
      <c r="AI19" s="23"/>
      <c r="AJ19" s="23"/>
      <c r="AK19" s="23"/>
      <c r="AL19" s="87"/>
      <c r="AM19" s="23"/>
      <c r="AN19" s="23"/>
      <c r="AO19" s="23"/>
      <c r="AP19" s="22"/>
      <c r="AQ19" s="23"/>
      <c r="AR19" s="23"/>
      <c r="AS19" s="23"/>
      <c r="AT19" s="87"/>
      <c r="AU19" s="23"/>
      <c r="AV19" s="23"/>
      <c r="AW19" s="23"/>
      <c r="AX19" s="22"/>
      <c r="AY19" s="23"/>
      <c r="AZ19" s="23"/>
      <c r="BA19" s="23"/>
      <c r="BB19" s="23"/>
      <c r="BC19">
        <f t="shared" si="3"/>
        <v>11</v>
      </c>
      <c r="BD19">
        <f t="shared" si="4"/>
        <v>193</v>
      </c>
      <c r="BE19" s="31">
        <f>IF($O$4&gt;0,(LARGE(($N19,$V19,$AD19,$AL19,$AT19,$BB19),1)),"0")</f>
        <v>11</v>
      </c>
      <c r="BG19">
        <v>0</v>
      </c>
      <c r="BH19">
        <v>0</v>
      </c>
      <c r="BI19" s="31">
        <f t="shared" si="5"/>
        <v>0</v>
      </c>
      <c r="BJ19">
        <f t="shared" si="6"/>
        <v>193</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226 AV9:AW65226 P9:Q65226 X9:Y65226 AF9:AG65226 AN9:AO65226">
    <cfRule type="cellIs" priority="1" dxfId="0" operator="greaterThanOrEqual" stopIfTrue="1">
      <formula>$BL$6</formula>
    </cfRule>
  </conditionalFormatting>
  <dataValidations count="9">
    <dataValidation type="list" allowBlank="1" showInputMessage="1" showErrorMessage="1" sqref="BM1:BM2 BM9:BM65226">
      <formula1>"ja,nee"</formula1>
    </dataValidation>
    <dataValidation operator="lessThanOrEqual" allowBlank="1" showInputMessage="1" showErrorMessage="1" sqref="Z8:Z19 AH8 AP8 AX8 J8:J19 J1:J2 R1:R2 AX1:AX2 AP1:AP2 AH1:AH2 Z1:Z2 BC1:BK8 BL1:BL4 BL7:BL8 R8:R19 BC9:BE19 BI9:BJ19"/>
    <dataValidation type="decimal" allowBlank="1" showInputMessage="1" showErrorMessage="1" sqref="H1:I2 P1:Q2 AV1:AW2 AN1:AO2 AF1:AG2 X1:Y2 H8:I65226 X8:Y65226 P8:Q65226 AF8:AG65226 AN8:AO65226 AV8:AW65226">
      <formula1>0</formula1>
      <formula2>400</formula2>
    </dataValidation>
    <dataValidation type="decimal" allowBlank="1" showInputMessage="1" showErrorMessage="1" sqref="K1:L2 S1:T2 AY1:AZ2 AQ1:AR2 AI1:AJ2 AA1:AB2 K8:L65226 AA8:AB65226 S8:T65226 AI8:AJ65226 AQ8:AR65226 AY8:AZ65226">
      <formula1>0</formula1>
      <formula2>99</formula2>
    </dataValidation>
    <dataValidation type="whole" allowBlank="1" showInputMessage="1" showErrorMessage="1" sqref="M1:N2 U1:V2 BA1:BB2 AS1:AT2 AK1:AL2 AC1:AD2 M8:N65226 AC8:AD65226 U8:V65226 AK8:AL65226 AS8:AT65226 BA8:BB652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K9:BL19 BG9:BH19 R20:R65226 J20:J65226 Z20:Z65226 AH9:AH65226 AP9:AP65226 AX9:AX65226 BC20:BL652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1.xml><?xml version="1.0" encoding="utf-8"?>
<worksheet xmlns="http://schemas.openxmlformats.org/spreadsheetml/2006/main" xmlns:r="http://schemas.openxmlformats.org/officeDocument/2006/relationships">
  <sheetPr codeName="Blad84"/>
  <dimension ref="A1:BN14"/>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C14" sqref="BC14"/>
    </sheetView>
  </sheetViews>
  <sheetFormatPr defaultColWidth="9.140625" defaultRowHeight="12.75"/>
  <cols>
    <col min="1" max="1" width="3.140625" style="1" bestFit="1" customWidth="1"/>
    <col min="2" max="2" width="14.28125" style="1" customWidth="1"/>
    <col min="3" max="3" width="17.28125" style="1" bestFit="1" customWidth="1"/>
    <col min="4" max="4" width="13.421875" style="1" bestFit="1" customWidth="1"/>
    <col min="5" max="5" width="3.00390625" style="1" bestFit="1" customWidth="1"/>
    <col min="6" max="6" width="13.7109375" style="1" bestFit="1" customWidth="1"/>
    <col min="7" max="7" width="4.7109375" style="59" hidden="1" customWidth="1"/>
    <col min="8" max="8" width="5.57421875" style="91" bestFit="1" customWidth="1"/>
    <col min="9" max="9" width="5.28125" style="59" hidden="1" customWidth="1"/>
    <col min="10" max="10" width="6.00390625" style="60" hidden="1" customWidth="1"/>
    <col min="11" max="12" width="4.28125" style="59" bestFit="1" customWidth="1"/>
    <col min="13" max="13" width="2.8515625" style="59" bestFit="1" customWidth="1"/>
    <col min="14" max="14" width="4.421875" style="61" bestFit="1" customWidth="1"/>
    <col min="15" max="15" width="4.7109375" style="62" hidden="1" customWidth="1"/>
    <col min="16" max="16" width="5.57421875" style="93" bestFit="1" customWidth="1"/>
    <col min="17" max="17" width="5.28125" style="62" hidden="1" customWidth="1"/>
    <col min="18" max="18" width="6.421875" style="63" hidden="1" customWidth="1"/>
    <col min="19" max="20" width="4.28125" style="62" bestFit="1" customWidth="1"/>
    <col min="21" max="21" width="2.8515625" style="62" bestFit="1" customWidth="1"/>
    <col min="22" max="22" width="4.421875" style="64" bestFit="1" customWidth="1"/>
    <col min="23" max="23" width="4.7109375" style="65" hidden="1" customWidth="1"/>
    <col min="24" max="24" width="5.57421875" style="95" bestFit="1" customWidth="1"/>
    <col min="25" max="25" width="5.7109375" style="65" hidden="1" customWidth="1"/>
    <col min="26" max="26" width="6.421875" style="66" hidden="1" customWidth="1"/>
    <col min="27" max="28" width="4.28125" style="65" bestFit="1" customWidth="1"/>
    <col min="29" max="29" width="2.8515625" style="65" bestFit="1"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10.0039062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33</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210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237</v>
      </c>
      <c r="D9" s="1" t="s">
        <v>150</v>
      </c>
      <c r="E9" s="1" t="s">
        <v>33</v>
      </c>
      <c r="F9" s="1" t="s">
        <v>138</v>
      </c>
      <c r="G9" s="59">
        <v>1</v>
      </c>
      <c r="H9" s="91">
        <v>236.5</v>
      </c>
      <c r="I9" s="59">
        <v>0</v>
      </c>
      <c r="J9" s="60">
        <f>H9+I9</f>
        <v>236.5</v>
      </c>
      <c r="K9" s="59">
        <v>7</v>
      </c>
      <c r="L9" s="59">
        <v>7</v>
      </c>
      <c r="M9" s="59">
        <v>1</v>
      </c>
      <c r="N9" s="61">
        <v>1</v>
      </c>
      <c r="R9" s="63">
        <f>P9+Q9</f>
        <v>0</v>
      </c>
      <c r="Z9" s="66">
        <f>X9+Y9</f>
        <v>0</v>
      </c>
      <c r="BC9">
        <f aca="true" t="shared" si="0" ref="BC9:BC14">N9+V9+AD9+AL9+AT9+BB9</f>
        <v>1</v>
      </c>
      <c r="BD9">
        <f aca="true" t="shared" si="1" ref="BD9:BD14">J9+R9+Z9+AH9+AP9+AX9</f>
        <v>236.5</v>
      </c>
      <c r="BE9" s="31">
        <f>IF($O$4&gt;0,(LARGE(($N9,$V9,$AD9,$AL9,$AT9,$BB9),1)),"0")</f>
        <v>1</v>
      </c>
      <c r="BG9">
        <v>0</v>
      </c>
      <c r="BH9">
        <v>0</v>
      </c>
      <c r="BI9" s="31">
        <f aca="true" t="shared" si="2" ref="BI9:BI14">BC9-BE9-BF9</f>
        <v>0</v>
      </c>
      <c r="BJ9">
        <f>BD9-BG9-BH9</f>
        <v>236.5</v>
      </c>
    </row>
    <row r="10" spans="1:62" ht="12.75">
      <c r="A10" s="1">
        <v>2</v>
      </c>
      <c r="C10" s="1" t="s">
        <v>238</v>
      </c>
      <c r="D10" s="1" t="s">
        <v>151</v>
      </c>
      <c r="E10" s="1" t="s">
        <v>33</v>
      </c>
      <c r="F10" s="1" t="s">
        <v>138</v>
      </c>
      <c r="G10" s="23">
        <v>1</v>
      </c>
      <c r="H10" s="113">
        <v>230</v>
      </c>
      <c r="I10" s="114">
        <v>0</v>
      </c>
      <c r="J10" s="60">
        <f>H10+I10</f>
        <v>230</v>
      </c>
      <c r="K10" s="114">
        <v>7</v>
      </c>
      <c r="L10" s="114">
        <v>7</v>
      </c>
      <c r="M10" s="114">
        <v>2</v>
      </c>
      <c r="N10" s="115">
        <v>2</v>
      </c>
      <c r="O10" s="23"/>
      <c r="P10" s="119"/>
      <c r="Q10" s="120"/>
      <c r="R10" s="63">
        <f>P10+Q10</f>
        <v>0</v>
      </c>
      <c r="S10" s="120"/>
      <c r="T10" s="120"/>
      <c r="U10" s="120"/>
      <c r="V10" s="121"/>
      <c r="W10" s="23"/>
      <c r="X10" s="125"/>
      <c r="Y10" s="126"/>
      <c r="Z10" s="66">
        <f>X10+Y10</f>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 t="shared" si="0"/>
        <v>2</v>
      </c>
      <c r="BD10">
        <f t="shared" si="1"/>
        <v>230</v>
      </c>
      <c r="BE10" s="31">
        <f>IF($O$4&gt;0,(LARGE(($N10,$V10,$AD10,$AL10,$AT10,$BB10),1)),"0")</f>
        <v>2</v>
      </c>
      <c r="BG10">
        <v>229.5</v>
      </c>
      <c r="BH10">
        <v>0</v>
      </c>
      <c r="BI10" s="31">
        <f t="shared" si="2"/>
        <v>0</v>
      </c>
      <c r="BJ10">
        <f>BD10-BG10-BH10</f>
        <v>0.5</v>
      </c>
    </row>
    <row r="11" spans="1:62" ht="12.75">
      <c r="A11" s="1">
        <v>3</v>
      </c>
      <c r="C11" s="1" t="s">
        <v>239</v>
      </c>
      <c r="D11" s="1" t="s">
        <v>152</v>
      </c>
      <c r="E11" s="1" t="s">
        <v>33</v>
      </c>
      <c r="F11" s="1" t="s">
        <v>153</v>
      </c>
      <c r="G11" s="23">
        <v>1</v>
      </c>
      <c r="H11" s="113">
        <v>212</v>
      </c>
      <c r="I11" s="114">
        <v>0</v>
      </c>
      <c r="J11" s="60">
        <f>H11+I11</f>
        <v>212</v>
      </c>
      <c r="K11" s="114">
        <v>6</v>
      </c>
      <c r="L11" s="114">
        <v>6.5</v>
      </c>
      <c r="M11" s="114">
        <v>3</v>
      </c>
      <c r="N11" s="115">
        <v>3</v>
      </c>
      <c r="O11" s="23"/>
      <c r="P11" s="119"/>
      <c r="Q11" s="120"/>
      <c r="R11" s="63">
        <f>P11+Q11</f>
        <v>0</v>
      </c>
      <c r="S11" s="120"/>
      <c r="T11" s="120"/>
      <c r="U11" s="120"/>
      <c r="V11" s="121"/>
      <c r="W11" s="23"/>
      <c r="X11" s="125"/>
      <c r="Y11" s="126"/>
      <c r="Z11" s="66">
        <f>X11+Y11</f>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0"/>
        <v>3</v>
      </c>
      <c r="BD11">
        <f t="shared" si="1"/>
        <v>212</v>
      </c>
      <c r="BE11" s="31">
        <f>IF($O$4&gt;0,(LARGE(($N11,$V11,$AD11,$AL11,$AT11,$BB11),1)),"0")</f>
        <v>3</v>
      </c>
      <c r="BG11">
        <v>0</v>
      </c>
      <c r="BH11">
        <v>0</v>
      </c>
      <c r="BI11" s="31">
        <f t="shared" si="2"/>
        <v>0</v>
      </c>
      <c r="BJ11">
        <f>BD11-BG11-BH11</f>
        <v>212</v>
      </c>
    </row>
    <row r="12" spans="1:62" ht="12.75">
      <c r="A12" s="1">
        <v>4</v>
      </c>
      <c r="C12" s="1" t="s">
        <v>240</v>
      </c>
      <c r="D12" s="1" t="s">
        <v>154</v>
      </c>
      <c r="E12" s="1" t="s">
        <v>33</v>
      </c>
      <c r="F12" s="1" t="s">
        <v>155</v>
      </c>
      <c r="G12" s="131">
        <v>1</v>
      </c>
      <c r="H12" s="132">
        <v>202</v>
      </c>
      <c r="I12" s="133">
        <v>0</v>
      </c>
      <c r="J12" s="60">
        <f>H12+I12</f>
        <v>202</v>
      </c>
      <c r="K12" s="133">
        <v>6.5</v>
      </c>
      <c r="L12" s="133">
        <v>6.5</v>
      </c>
      <c r="M12" s="133">
        <v>4</v>
      </c>
      <c r="N12" s="134">
        <v>4</v>
      </c>
      <c r="O12" s="131"/>
      <c r="P12" s="135"/>
      <c r="Q12" s="136"/>
      <c r="R12" s="63">
        <f>P12+Q12</f>
        <v>0</v>
      </c>
      <c r="S12" s="136"/>
      <c r="T12" s="136"/>
      <c r="U12" s="136"/>
      <c r="V12" s="137"/>
      <c r="W12" s="131"/>
      <c r="X12" s="138"/>
      <c r="Y12" s="139"/>
      <c r="Z12" s="66">
        <f>X12+Y12</f>
        <v>0</v>
      </c>
      <c r="AA12" s="139"/>
      <c r="AB12" s="139"/>
      <c r="AC12" s="139"/>
      <c r="AD12" s="140"/>
      <c r="AE12" s="131"/>
      <c r="AF12" s="131"/>
      <c r="AG12" s="131"/>
      <c r="AH12" s="141"/>
      <c r="AI12" s="131"/>
      <c r="AJ12" s="131"/>
      <c r="AK12" s="131"/>
      <c r="AL12" s="142"/>
      <c r="AM12" s="131"/>
      <c r="AN12" s="131"/>
      <c r="AO12" s="131"/>
      <c r="AP12" s="141"/>
      <c r="AQ12" s="131"/>
      <c r="AR12" s="131"/>
      <c r="AS12" s="131"/>
      <c r="AT12" s="142"/>
      <c r="AU12" s="131"/>
      <c r="AV12" s="131"/>
      <c r="AW12" s="131"/>
      <c r="AX12" s="141"/>
      <c r="AY12" s="131"/>
      <c r="AZ12" s="131"/>
      <c r="BA12" s="131"/>
      <c r="BB12" s="131"/>
      <c r="BC12">
        <f t="shared" si="0"/>
        <v>4</v>
      </c>
      <c r="BD12">
        <f t="shared" si="1"/>
        <v>202</v>
      </c>
      <c r="BE12" s="31">
        <f>IF($O$4&gt;0,(LARGE(($N12,$V12,$AD12,$AL12,$AT12,$BB12),1)),"0")</f>
        <v>4</v>
      </c>
      <c r="BG12">
        <v>0</v>
      </c>
      <c r="BH12">
        <v>0</v>
      </c>
      <c r="BI12" s="31">
        <f t="shared" si="2"/>
        <v>0</v>
      </c>
      <c r="BJ12">
        <f>BD12-BG12-BH12</f>
        <v>202</v>
      </c>
    </row>
    <row r="13" spans="1:66" ht="12.75">
      <c r="A13" s="1">
        <v>5</v>
      </c>
      <c r="C13" s="1" t="s">
        <v>241</v>
      </c>
      <c r="D13" s="1" t="s">
        <v>156</v>
      </c>
      <c r="E13" s="1" t="s">
        <v>33</v>
      </c>
      <c r="F13" s="1" t="s">
        <v>149</v>
      </c>
      <c r="G13" s="1">
        <v>1</v>
      </c>
      <c r="H13" s="113">
        <v>202</v>
      </c>
      <c r="I13" s="114">
        <v>0</v>
      </c>
      <c r="J13" s="60">
        <f>H13+I13</f>
        <v>202</v>
      </c>
      <c r="K13" s="114">
        <v>6</v>
      </c>
      <c r="L13" s="114">
        <v>6.5</v>
      </c>
      <c r="M13" s="114">
        <v>5</v>
      </c>
      <c r="N13" s="114">
        <v>5</v>
      </c>
      <c r="O13" s="23"/>
      <c r="P13" s="119"/>
      <c r="Q13" s="120"/>
      <c r="R13" s="63">
        <f>P13+Q13</f>
        <v>0</v>
      </c>
      <c r="S13" s="120"/>
      <c r="T13" s="120"/>
      <c r="U13" s="120"/>
      <c r="V13" s="120"/>
      <c r="W13" s="23"/>
      <c r="X13" s="125"/>
      <c r="Y13" s="126"/>
      <c r="Z13" s="66">
        <f>X13+Y13</f>
        <v>0</v>
      </c>
      <c r="AA13" s="126"/>
      <c r="AB13" s="126"/>
      <c r="AC13" s="126"/>
      <c r="AD13" s="126"/>
      <c r="AE13" s="1"/>
      <c r="AF13" s="1"/>
      <c r="AG13" s="1"/>
      <c r="AH13"/>
      <c r="AI13" s="1"/>
      <c r="AJ13" s="1"/>
      <c r="AK13" s="1"/>
      <c r="AL13" s="1"/>
      <c r="AM13" s="1"/>
      <c r="AN13" s="1"/>
      <c r="AO13" s="1"/>
      <c r="AP13"/>
      <c r="AQ13" s="1"/>
      <c r="AR13" s="1"/>
      <c r="AS13" s="1"/>
      <c r="AT13" s="1"/>
      <c r="AU13" s="1"/>
      <c r="AV13" s="1"/>
      <c r="AW13" s="1"/>
      <c r="AX13"/>
      <c r="AY13" s="1"/>
      <c r="AZ13" s="1"/>
      <c r="BA13" s="1"/>
      <c r="BB13" s="1"/>
      <c r="BC13">
        <f t="shared" si="0"/>
        <v>5</v>
      </c>
      <c r="BD13">
        <f t="shared" si="1"/>
        <v>202</v>
      </c>
      <c r="BE13" s="31">
        <f>IF($O$4&gt;0,(LARGE(($N13,$V13,$AD13,$AL13,$AT13,$BB13),1)),"0")</f>
        <v>5</v>
      </c>
      <c r="BG13">
        <v>211</v>
      </c>
      <c r="BH13">
        <v>0</v>
      </c>
      <c r="BI13" s="31">
        <f t="shared" si="2"/>
        <v>0</v>
      </c>
      <c r="BJ13">
        <f>BD13-BG13-BH13</f>
        <v>-9</v>
      </c>
      <c r="BN13" s="86"/>
    </row>
    <row r="14" spans="1:61" ht="12.75">
      <c r="A14" s="1">
        <v>16</v>
      </c>
      <c r="BC14">
        <f t="shared" si="0"/>
        <v>0</v>
      </c>
      <c r="BD14">
        <f t="shared" si="1"/>
        <v>0</v>
      </c>
      <c r="BE14" s="31" t="e">
        <f>IF($O$4&gt;0,(LARGE(($N14,$V14,$AD14,$AL14,$AT14,$BB14),1)),"0")</f>
        <v>#NUM!</v>
      </c>
      <c r="BG14">
        <v>-43.357142857143</v>
      </c>
      <c r="BH14">
        <v>0</v>
      </c>
      <c r="BI14" s="31" t="e">
        <f t="shared" si="2"/>
        <v>#NUM!</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386 AV9:AW65386 P9:Q65386 X9:Y65386 AF9:AG65386 AN9:AO65386">
    <cfRule type="cellIs" priority="1" dxfId="0" operator="greaterThanOrEqual" stopIfTrue="1">
      <formula>$BL$6</formula>
    </cfRule>
  </conditionalFormatting>
  <dataValidations count="9">
    <dataValidation type="list" allowBlank="1" showInputMessage="1" showErrorMessage="1" sqref="BM1:BM2 BM9:BM65386">
      <formula1>"ja,nee"</formula1>
    </dataValidation>
    <dataValidation operator="lessThanOrEqual" allowBlank="1" showInputMessage="1" showErrorMessage="1" sqref="AH8 AP8 AX8 J1:J2 R1:R2 AX1:AX2 AP1:AP2 AH1:AH2 Z1:Z2 BC1:BK8 BL1:BL4 BL7:BL8 BC9:BE14 R8:R13 J8:J13 Z8:Z13 BI9:BI14 BJ9:BJ13"/>
    <dataValidation type="decimal" allowBlank="1" showInputMessage="1" showErrorMessage="1" sqref="H1:I2 P1:Q2 AV1:AW2 AN1:AO2 AF1:AG2 X1:Y2 H8:I65386 X8:Y65386 P8:Q65386 AF8:AG65386 AN8:AO65386 AV8:AW65386">
      <formula1>0</formula1>
      <formula2>400</formula2>
    </dataValidation>
    <dataValidation type="decimal" allowBlank="1" showInputMessage="1" showErrorMessage="1" sqref="K1:L2 S1:T2 AY1:AZ2 AQ1:AR2 AI1:AJ2 AA1:AB2 K8:L65386 AA8:AB65386 S8:T65386 AI8:AJ65386 AQ8:AR65386 AY8:AZ65386">
      <formula1>0</formula1>
      <formula2>99</formula2>
    </dataValidation>
    <dataValidation type="whole" allowBlank="1" showInputMessage="1" showErrorMessage="1" sqref="M1:N2 U1:V2 BA1:BB2 AS1:AT2 AK1:AL2 AC1:AD2 M8:N65386 AC8:AD65386 U8:V65386 AK8:AL65386 AS8:AT65386 BA8:BB6538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C15:BI65386 BK9:BL13 R14:R65386 J14:J65386 Z14:Z65386 BJ14:BL65386 BG9:BH14 AH9:AH65386 AP9:AP65386 AX9:AX6538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2.xml><?xml version="1.0" encoding="utf-8"?>
<worksheet xmlns="http://schemas.openxmlformats.org/spreadsheetml/2006/main" xmlns:r="http://schemas.openxmlformats.org/officeDocument/2006/relationships">
  <sheetPr codeName="Blad85"/>
  <dimension ref="A1:BN13"/>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17.28125" style="1" bestFit="1" customWidth="1"/>
    <col min="4" max="4" width="11.28125" style="1" bestFit="1" customWidth="1"/>
    <col min="5" max="5" width="4.00390625" style="1" bestFit="1" customWidth="1"/>
    <col min="6" max="6" width="13.7109375" style="1" bestFit="1" customWidth="1"/>
    <col min="7" max="7" width="4.7109375" style="59" hidden="1" customWidth="1"/>
    <col min="8" max="8" width="6.7109375" style="91" bestFit="1" customWidth="1"/>
    <col min="9" max="9" width="5.57421875" style="91" hidden="1" customWidth="1"/>
    <col min="10" max="10" width="6.140625" style="96" hidden="1" customWidth="1"/>
    <col min="11" max="12" width="4.421875" style="91" bestFit="1" customWidth="1"/>
    <col min="13" max="13" width="3.57421875" style="91" bestFit="1" customWidth="1"/>
    <col min="14" max="14" width="4.57421875" style="102" bestFit="1" customWidth="1"/>
    <col min="15" max="15" width="4.7109375" style="93" hidden="1" customWidth="1"/>
    <col min="16" max="16" width="5.7109375" style="93" bestFit="1" customWidth="1"/>
    <col min="17" max="17" width="5.57421875" style="93" hidden="1" customWidth="1"/>
    <col min="18" max="18" width="6.57421875" style="92" hidden="1" customWidth="1"/>
    <col min="19" max="20" width="4.421875" style="93" bestFit="1" customWidth="1"/>
    <col min="21" max="21" width="3.57421875" style="93" bestFit="1" customWidth="1"/>
    <col min="22" max="22" width="4.57421875" style="103" bestFit="1" customWidth="1"/>
    <col min="23" max="23" width="4.7109375" style="95" hidden="1" customWidth="1"/>
    <col min="24" max="24" width="5.7109375" style="95" bestFit="1" customWidth="1"/>
    <col min="25" max="25" width="5.8515625" style="95" hidden="1" customWidth="1"/>
    <col min="26" max="26" width="6.57421875" style="94" hidden="1" customWidth="1"/>
    <col min="27" max="28" width="4.421875" style="95" bestFit="1" customWidth="1"/>
    <col min="29" max="29" width="3.57421875" style="95" bestFit="1" customWidth="1"/>
    <col min="30" max="30" width="4.57421875" style="104"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96">
        <v>190</v>
      </c>
      <c r="J2" s="96">
        <f>H2+I2</f>
        <v>382</v>
      </c>
      <c r="K2" s="96"/>
      <c r="L2" s="96"/>
      <c r="M2" s="96"/>
      <c r="N2" s="97">
        <v>1</v>
      </c>
      <c r="O2" s="92"/>
      <c r="P2" s="92">
        <v>193</v>
      </c>
      <c r="Q2" s="92">
        <v>193</v>
      </c>
      <c r="R2" s="92">
        <f>P2+Q2</f>
        <v>386</v>
      </c>
      <c r="S2" s="92"/>
      <c r="T2" s="92"/>
      <c r="U2" s="92"/>
      <c r="V2" s="98">
        <v>2</v>
      </c>
      <c r="W2" s="94"/>
      <c r="X2" s="94">
        <v>198</v>
      </c>
      <c r="Y2" s="94">
        <v>198</v>
      </c>
      <c r="Z2" s="94">
        <f>X2+Y2</f>
        <v>396</v>
      </c>
      <c r="AA2" s="94"/>
      <c r="AB2" s="94"/>
      <c r="AC2" s="94"/>
      <c r="AD2" s="99">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222"/>
      <c r="P3" s="223"/>
      <c r="Q3" s="223"/>
      <c r="R3" s="223"/>
      <c r="S3" s="223"/>
      <c r="T3" s="223"/>
      <c r="U3" s="223"/>
      <c r="V3" s="224"/>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108</v>
      </c>
      <c r="D4" s="173"/>
      <c r="E4" s="174"/>
      <c r="F4" s="170" t="s">
        <v>72</v>
      </c>
      <c r="G4" s="175"/>
      <c r="H4" s="175"/>
      <c r="I4" s="175"/>
      <c r="J4" s="175"/>
      <c r="K4" s="175"/>
      <c r="L4" s="175"/>
      <c r="M4" s="175"/>
      <c r="N4" s="171"/>
      <c r="O4" s="219">
        <f>Instellingen!B7</f>
        <v>1</v>
      </c>
      <c r="P4" s="220"/>
      <c r="Q4" s="220"/>
      <c r="R4" s="220"/>
      <c r="S4" s="220"/>
      <c r="T4" s="220"/>
      <c r="U4" s="220"/>
      <c r="V4" s="221"/>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219">
        <f>Instellingen!B5</f>
        <v>99</v>
      </c>
      <c r="P5" s="220"/>
      <c r="Q5" s="220"/>
      <c r="R5" s="220"/>
      <c r="S5" s="220"/>
      <c r="T5" s="220"/>
      <c r="U5" s="220"/>
      <c r="V5" s="221"/>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210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89" t="s">
        <v>36</v>
      </c>
      <c r="J8" s="89" t="s">
        <v>37</v>
      </c>
      <c r="K8" s="89" t="s">
        <v>73</v>
      </c>
      <c r="L8" s="89" t="s">
        <v>74</v>
      </c>
      <c r="M8" s="100" t="s">
        <v>5</v>
      </c>
      <c r="N8" s="101" t="s">
        <v>16</v>
      </c>
      <c r="O8" s="89" t="s">
        <v>95</v>
      </c>
      <c r="P8" s="89" t="s">
        <v>38</v>
      </c>
      <c r="Q8" s="89" t="s">
        <v>36</v>
      </c>
      <c r="R8" s="89" t="s">
        <v>39</v>
      </c>
      <c r="S8" s="89" t="s">
        <v>73</v>
      </c>
      <c r="T8" s="89" t="s">
        <v>74</v>
      </c>
      <c r="U8" s="100" t="s">
        <v>5</v>
      </c>
      <c r="V8" s="101" t="s">
        <v>16</v>
      </c>
      <c r="W8" s="89" t="s">
        <v>95</v>
      </c>
      <c r="X8" s="89" t="s">
        <v>38</v>
      </c>
      <c r="Y8" s="89" t="s">
        <v>40</v>
      </c>
      <c r="Z8" s="89" t="s">
        <v>39</v>
      </c>
      <c r="AA8" s="89" t="s">
        <v>73</v>
      </c>
      <c r="AB8" s="89" t="s">
        <v>74</v>
      </c>
      <c r="AC8" s="100" t="s">
        <v>5</v>
      </c>
      <c r="AD8" s="101"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242</v>
      </c>
      <c r="D9" s="1" t="s">
        <v>157</v>
      </c>
      <c r="E9" s="1" t="s">
        <v>108</v>
      </c>
      <c r="F9" s="1" t="s">
        <v>146</v>
      </c>
      <c r="G9" s="59">
        <v>1</v>
      </c>
      <c r="H9" s="91">
        <v>223.5</v>
      </c>
      <c r="I9" s="91">
        <v>0</v>
      </c>
      <c r="J9" s="96">
        <f>H9+I9</f>
        <v>223.5</v>
      </c>
      <c r="K9" s="91">
        <v>7</v>
      </c>
      <c r="L9" s="91">
        <v>7</v>
      </c>
      <c r="M9" s="91">
        <v>1</v>
      </c>
      <c r="N9" s="102">
        <v>1</v>
      </c>
      <c r="R9" s="92">
        <f>P9+Q9</f>
        <v>0</v>
      </c>
      <c r="Z9" s="94">
        <f>X9+Y9</f>
        <v>0</v>
      </c>
      <c r="BC9">
        <f>N9+V9+AD9+AL9+AT9+BB9</f>
        <v>1</v>
      </c>
      <c r="BD9">
        <f>J9+R9+Z9+AH9+AP9+AX9</f>
        <v>223.5</v>
      </c>
      <c r="BE9" s="31">
        <f>IF($O$4&gt;0,(LARGE(($N9,$V9,$AD9,$AL9,$AT9,$BB9),1)),"0")</f>
        <v>1</v>
      </c>
      <c r="BG9">
        <v>0</v>
      </c>
      <c r="BH9">
        <v>0</v>
      </c>
      <c r="BI9" s="31">
        <f>BC9-BE9-BF9</f>
        <v>0</v>
      </c>
      <c r="BJ9">
        <f>BD9-BG9-BH9</f>
        <v>223.5</v>
      </c>
    </row>
    <row r="10" spans="1:66" ht="12.75">
      <c r="A10" s="1">
        <v>2</v>
      </c>
      <c r="C10" s="1" t="s">
        <v>243</v>
      </c>
      <c r="D10" s="1" t="s">
        <v>158</v>
      </c>
      <c r="E10" s="1" t="s">
        <v>108</v>
      </c>
      <c r="F10" s="1" t="s">
        <v>159</v>
      </c>
      <c r="G10" s="142">
        <v>1</v>
      </c>
      <c r="H10" s="113">
        <v>223</v>
      </c>
      <c r="I10" s="113">
        <v>0</v>
      </c>
      <c r="J10" s="96">
        <f>H10+I10</f>
        <v>223</v>
      </c>
      <c r="K10" s="113">
        <v>7</v>
      </c>
      <c r="L10" s="113">
        <v>7</v>
      </c>
      <c r="M10" s="113">
        <v>2</v>
      </c>
      <c r="N10" s="113">
        <v>2</v>
      </c>
      <c r="O10" s="90"/>
      <c r="P10" s="119"/>
      <c r="Q10" s="119"/>
      <c r="R10" s="92">
        <f>P10+Q10</f>
        <v>0</v>
      </c>
      <c r="S10" s="119"/>
      <c r="T10" s="119"/>
      <c r="U10" s="119"/>
      <c r="V10" s="119"/>
      <c r="W10" s="90"/>
      <c r="X10" s="125"/>
      <c r="Y10" s="125"/>
      <c r="Z10" s="94">
        <f>X10+Y10</f>
        <v>0</v>
      </c>
      <c r="AA10" s="125"/>
      <c r="AB10" s="125"/>
      <c r="AC10" s="125"/>
      <c r="AD10" s="125"/>
      <c r="AE10" s="162"/>
      <c r="AF10" s="131"/>
      <c r="AG10" s="131"/>
      <c r="AH10" s="141"/>
      <c r="AI10" s="131"/>
      <c r="AJ10" s="131"/>
      <c r="AK10" s="131"/>
      <c r="AL10" s="142"/>
      <c r="AM10" s="131"/>
      <c r="AN10" s="131"/>
      <c r="AO10" s="131"/>
      <c r="AP10" s="141"/>
      <c r="AQ10" s="131"/>
      <c r="AR10" s="131"/>
      <c r="AS10" s="131"/>
      <c r="AT10" s="142"/>
      <c r="AU10" s="131"/>
      <c r="AV10" s="131"/>
      <c r="AW10" s="131"/>
      <c r="AX10" s="141"/>
      <c r="AY10" s="131"/>
      <c r="AZ10" s="131"/>
      <c r="BA10" s="131"/>
      <c r="BB10" s="131"/>
      <c r="BC10">
        <f>N10+V10+AD10+AL10+AT10+BB10</f>
        <v>2</v>
      </c>
      <c r="BD10">
        <f>J10+R10+Z10+AH10+AP10+AX10</f>
        <v>223</v>
      </c>
      <c r="BE10" s="31">
        <f>IF($O$4&gt;0,(LARGE(($N10,$V10,$AD10,$AL10,$AT10,$BB10),1)),"0")</f>
        <v>2</v>
      </c>
      <c r="BG10">
        <v>0</v>
      </c>
      <c r="BH10">
        <v>0</v>
      </c>
      <c r="BI10" s="31">
        <f>BC10-BE10-BF10</f>
        <v>0</v>
      </c>
      <c r="BJ10">
        <f>BD10-BG10-BH10</f>
        <v>223</v>
      </c>
      <c r="BN10" s="86"/>
    </row>
    <row r="11" spans="1:62" ht="12.75">
      <c r="A11" s="1">
        <v>3</v>
      </c>
      <c r="C11" s="1" t="s">
        <v>244</v>
      </c>
      <c r="D11" s="1" t="s">
        <v>160</v>
      </c>
      <c r="E11" s="1" t="s">
        <v>108</v>
      </c>
      <c r="F11" s="1" t="s">
        <v>142</v>
      </c>
      <c r="G11" s="1">
        <v>1</v>
      </c>
      <c r="H11" s="113">
        <v>219.5</v>
      </c>
      <c r="I11" s="113">
        <v>0</v>
      </c>
      <c r="J11" s="96">
        <f>H11+I11</f>
        <v>219.5</v>
      </c>
      <c r="K11" s="113">
        <v>6.5</v>
      </c>
      <c r="L11" s="113">
        <v>7</v>
      </c>
      <c r="M11" s="113">
        <v>3</v>
      </c>
      <c r="N11" s="113">
        <v>3</v>
      </c>
      <c r="O11" s="90"/>
      <c r="P11" s="119"/>
      <c r="Q11" s="119"/>
      <c r="R11" s="92">
        <f>P11+Q11</f>
        <v>0</v>
      </c>
      <c r="S11" s="119"/>
      <c r="T11" s="119"/>
      <c r="U11" s="119"/>
      <c r="V11" s="119"/>
      <c r="W11" s="90"/>
      <c r="X11" s="125"/>
      <c r="Y11" s="125"/>
      <c r="Z11" s="94">
        <f>X11+Y11</f>
        <v>0</v>
      </c>
      <c r="AA11" s="125"/>
      <c r="AB11" s="125"/>
      <c r="AC11" s="125"/>
      <c r="AD11" s="125"/>
      <c r="AE11" s="1"/>
      <c r="AF11" s="1"/>
      <c r="AG11" s="1"/>
      <c r="AH11"/>
      <c r="AI11" s="1"/>
      <c r="AJ11" s="1"/>
      <c r="AK11" s="1"/>
      <c r="AL11" s="1"/>
      <c r="AM11" s="1"/>
      <c r="AN11" s="1"/>
      <c r="AO11" s="1"/>
      <c r="AP11"/>
      <c r="AQ11" s="1"/>
      <c r="AR11" s="1"/>
      <c r="AS11" s="1"/>
      <c r="AT11" s="1"/>
      <c r="AU11" s="1"/>
      <c r="AV11" s="1"/>
      <c r="AW11" s="1"/>
      <c r="AX11"/>
      <c r="AY11" s="1"/>
      <c r="AZ11" s="1"/>
      <c r="BA11" s="1"/>
      <c r="BB11" s="1"/>
      <c r="BC11">
        <f>N11+V11+AD11+AL11+AT11+BB11</f>
        <v>3</v>
      </c>
      <c r="BD11">
        <f>J11+R11+Z11+AH11+AP11+AX11</f>
        <v>219.5</v>
      </c>
      <c r="BE11" s="31">
        <f>IF($O$4&gt;0,(LARGE(($N11,$V11,$AD11,$AL11,$AT11,$BB11),1)),"0")</f>
        <v>3</v>
      </c>
      <c r="BG11">
        <v>0</v>
      </c>
      <c r="BH11">
        <v>0</v>
      </c>
      <c r="BI11" s="31">
        <f>BC11-BE11-BF11</f>
        <v>0</v>
      </c>
      <c r="BJ11">
        <f>BD11-BG11-BH11</f>
        <v>219.5</v>
      </c>
    </row>
    <row r="12" spans="1:62" ht="12.75">
      <c r="A12" s="1">
        <v>4</v>
      </c>
      <c r="C12" s="1" t="s">
        <v>245</v>
      </c>
      <c r="D12" s="1" t="s">
        <v>161</v>
      </c>
      <c r="E12" s="1" t="s">
        <v>108</v>
      </c>
      <c r="F12" s="1" t="s">
        <v>162</v>
      </c>
      <c r="G12" s="109">
        <v>1</v>
      </c>
      <c r="H12" s="113">
        <v>199</v>
      </c>
      <c r="I12" s="113">
        <v>0</v>
      </c>
      <c r="J12" s="96">
        <f>H12+I12</f>
        <v>199</v>
      </c>
      <c r="K12" s="113">
        <v>5.5</v>
      </c>
      <c r="L12" s="113">
        <v>6</v>
      </c>
      <c r="M12" s="113">
        <v>4</v>
      </c>
      <c r="N12" s="113">
        <v>4</v>
      </c>
      <c r="O12" s="90"/>
      <c r="P12" s="119"/>
      <c r="Q12" s="119"/>
      <c r="R12" s="92">
        <f>P12+Q12</f>
        <v>0</v>
      </c>
      <c r="S12" s="119"/>
      <c r="T12" s="119"/>
      <c r="U12" s="119"/>
      <c r="V12" s="119"/>
      <c r="W12" s="90"/>
      <c r="X12" s="125"/>
      <c r="Y12" s="125"/>
      <c r="Z12" s="94">
        <f>X12+Y12</f>
        <v>0</v>
      </c>
      <c r="AA12" s="125"/>
      <c r="AB12" s="125"/>
      <c r="AC12" s="125"/>
      <c r="AD12" s="125"/>
      <c r="AE12" s="163"/>
      <c r="AF12" s="108"/>
      <c r="AG12" s="108"/>
      <c r="AH12" s="110"/>
      <c r="AI12" s="108"/>
      <c r="AJ12" s="108"/>
      <c r="AK12" s="108"/>
      <c r="AL12" s="109"/>
      <c r="AM12" s="108"/>
      <c r="AN12" s="108"/>
      <c r="AO12" s="108"/>
      <c r="AP12" s="110"/>
      <c r="AQ12" s="108"/>
      <c r="AR12" s="108"/>
      <c r="AS12" s="108"/>
      <c r="AT12" s="109"/>
      <c r="AU12" s="108"/>
      <c r="AV12" s="108"/>
      <c r="AW12" s="108"/>
      <c r="AX12" s="110"/>
      <c r="AY12" s="108"/>
      <c r="AZ12" s="108"/>
      <c r="BA12" s="108"/>
      <c r="BB12" s="108"/>
      <c r="BC12">
        <f>N12+V12+AD12+AL12+AT12+BB12</f>
        <v>4</v>
      </c>
      <c r="BD12">
        <f>J12+R12+Z12+AH12+AP12+AX12</f>
        <v>199</v>
      </c>
      <c r="BE12" s="31">
        <f>IF($O$4&gt;0,(LARGE(($N12,$V12,$AD12,$AL12,$AT12,$BB12),1)),"0")</f>
        <v>4</v>
      </c>
      <c r="BG12">
        <v>0</v>
      </c>
      <c r="BH12">
        <v>0</v>
      </c>
      <c r="BI12" s="31">
        <f>BC12-BE12-BF12</f>
        <v>0</v>
      </c>
      <c r="BJ12">
        <f>BD12-BG12-BH12</f>
        <v>199</v>
      </c>
    </row>
    <row r="13" spans="1:62" ht="12.75">
      <c r="A13" s="1">
        <v>5</v>
      </c>
      <c r="C13" s="1" t="s">
        <v>246</v>
      </c>
      <c r="D13" s="1" t="s">
        <v>163</v>
      </c>
      <c r="E13" s="1" t="s">
        <v>108</v>
      </c>
      <c r="F13" s="1" t="s">
        <v>138</v>
      </c>
      <c r="G13" s="59">
        <v>1</v>
      </c>
      <c r="H13" s="91">
        <v>198.5</v>
      </c>
      <c r="I13" s="91">
        <v>0</v>
      </c>
      <c r="J13" s="96">
        <f>H13+I13</f>
        <v>198.5</v>
      </c>
      <c r="K13" s="91">
        <v>6</v>
      </c>
      <c r="L13" s="91">
        <v>6</v>
      </c>
      <c r="M13" s="91">
        <v>5</v>
      </c>
      <c r="N13" s="102">
        <v>5</v>
      </c>
      <c r="R13" s="92">
        <f>P13+Q13</f>
        <v>0</v>
      </c>
      <c r="Z13" s="94">
        <f>X13+Y13</f>
        <v>0</v>
      </c>
      <c r="BC13">
        <f>N13+V13+AD13+AL13+AT13+BB13</f>
        <v>5</v>
      </c>
      <c r="BD13">
        <f>J13+R13+Z13+AH13+AP13+AX13</f>
        <v>198.5</v>
      </c>
      <c r="BE13" s="31">
        <f>IF($O$4&gt;0,(LARGE(($N13,$V13,$AD13,$AL13,$AT13,$BB13),1)),"0")</f>
        <v>5</v>
      </c>
      <c r="BG13">
        <v>0</v>
      </c>
      <c r="BH13">
        <v>0</v>
      </c>
      <c r="BI13" s="31">
        <f>BC13-BE13-BF13</f>
        <v>0</v>
      </c>
      <c r="BJ13">
        <f>BD13-BG13-BH13</f>
        <v>198.5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346 AV9:AW65346 P9:Q65346 X9:Y65346 AF9:AG65346 AN9:AO6534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346 AC8:AD65346 U8:V65346 AK8:AL65346 AS8:AT65346 BA8:BB65346">
      <formula1>0</formula1>
      <formula2>999</formula2>
    </dataValidation>
    <dataValidation type="decimal" allowBlank="1" showInputMessage="1" showErrorMessage="1" sqref="K1:L2 S1:T2 AY1:AZ2 AQ1:AR2 AI1:AJ2 AA1:AB2 K8:L65346 AA8:AB65346 S8:T65346 AI8:AJ65346 AQ8:AR65346 AY8:AZ65346">
      <formula1>0</formula1>
      <formula2>99</formula2>
    </dataValidation>
    <dataValidation type="decimal" allowBlank="1" showInputMessage="1" showErrorMessage="1" sqref="H1:I2 P1:Q2 AV1:AW2 AN1:AO2 AF1:AG2 X1:Y2 H8:I65346 X8:Y65346 P8:Q65346 AF8:AG65346 AN8:AO65346 AV8:AW65346">
      <formula1>0</formula1>
      <formula2>400</formula2>
    </dataValidation>
    <dataValidation operator="lessThanOrEqual" allowBlank="1" showInputMessage="1" showErrorMessage="1" sqref="Z8:Z13 AH8 AP8 AX8 J8:J13 J1:J2 R1:R2 AX1:AX2 AP1:AP2 AH1:AH2 Z1:Z2 BC1:BK8 BL1:BL4 BL7:BL8 R8:R13 BC9:BE13 BI9:BJ13"/>
    <dataValidation type="list" allowBlank="1" showInputMessage="1" showErrorMessage="1" sqref="BM1:BM2 BM9:BM65346">
      <formula1>"ja,nee"</formula1>
    </dataValidation>
    <dataValidation type="decimal" operator="lessThanOrEqual" allowBlank="1" showInputMessage="1" showErrorMessage="1" sqref="BK9:BL13 BG9:BH13 R14:R65346 J14:J65346 Z14:Z65346 AH9:AH65346 AP9:AP65346 AX9:AX65346 BC14:BL6534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3.xml><?xml version="1.0" encoding="utf-8"?>
<worksheet xmlns="http://schemas.openxmlformats.org/spreadsheetml/2006/main" xmlns:r="http://schemas.openxmlformats.org/officeDocument/2006/relationships">
  <sheetPr codeName="Blad31"/>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170" t="s">
        <v>9</v>
      </c>
      <c r="B3" s="171"/>
      <c r="C3" s="172" t="str">
        <f>Instellingen!B3</f>
        <v>Naam kring invoeren in tabblad instellingen</v>
      </c>
      <c r="D3" s="173"/>
      <c r="E3" s="174"/>
      <c r="F3" s="170"/>
      <c r="G3" s="175"/>
      <c r="H3" s="175"/>
      <c r="I3" s="175"/>
      <c r="J3" s="175"/>
      <c r="K3" s="175"/>
      <c r="L3" s="175"/>
      <c r="M3" s="175"/>
      <c r="N3" s="171"/>
      <c r="O3" s="172"/>
      <c r="P3" s="173"/>
      <c r="Q3" s="173"/>
      <c r="R3" s="173"/>
      <c r="S3" s="173"/>
      <c r="T3" s="173"/>
      <c r="U3" s="173"/>
      <c r="V3" s="174"/>
      <c r="W3" s="210"/>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2"/>
      <c r="BC3" s="170" t="s">
        <v>41</v>
      </c>
      <c r="BD3" s="175"/>
      <c r="BE3" s="175"/>
      <c r="BF3" s="175"/>
      <c r="BG3" s="175"/>
      <c r="BH3" s="175"/>
      <c r="BI3" s="175"/>
      <c r="BJ3" s="175"/>
      <c r="BK3" s="171"/>
      <c r="BL3" s="19">
        <f>Instellingen!B6</f>
        <v>3</v>
      </c>
      <c r="BM3" s="74"/>
      <c r="BN3" s="179"/>
    </row>
    <row r="4" spans="1:66" ht="12.75">
      <c r="A4" s="170" t="s">
        <v>10</v>
      </c>
      <c r="B4" s="171"/>
      <c r="C4" s="188" t="s">
        <v>52</v>
      </c>
      <c r="D4" s="173"/>
      <c r="E4" s="174"/>
      <c r="F4" s="170" t="s">
        <v>72</v>
      </c>
      <c r="G4" s="175"/>
      <c r="H4" s="175"/>
      <c r="I4" s="175"/>
      <c r="J4" s="175"/>
      <c r="K4" s="175"/>
      <c r="L4" s="175"/>
      <c r="M4" s="175"/>
      <c r="N4" s="171"/>
      <c r="O4" s="172">
        <f>Instellingen!B7</f>
        <v>1</v>
      </c>
      <c r="P4" s="173"/>
      <c r="Q4" s="173"/>
      <c r="R4" s="173"/>
      <c r="S4" s="173"/>
      <c r="T4" s="173"/>
      <c r="U4" s="173"/>
      <c r="V4" s="174"/>
      <c r="W4" s="213"/>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5"/>
      <c r="BC4" s="170"/>
      <c r="BD4" s="175"/>
      <c r="BE4" s="175"/>
      <c r="BF4" s="175"/>
      <c r="BG4" s="175"/>
      <c r="BH4" s="175"/>
      <c r="BI4" s="175"/>
      <c r="BJ4" s="175"/>
      <c r="BK4" s="171"/>
      <c r="BL4" s="19"/>
      <c r="BM4" s="75"/>
      <c r="BN4" s="182"/>
    </row>
    <row r="5" spans="1:66" ht="12.75">
      <c r="A5" s="170" t="s">
        <v>11</v>
      </c>
      <c r="B5" s="171"/>
      <c r="C5" s="172"/>
      <c r="D5" s="173"/>
      <c r="E5" s="174"/>
      <c r="F5" s="170" t="s">
        <v>12</v>
      </c>
      <c r="G5" s="175"/>
      <c r="H5" s="175"/>
      <c r="I5" s="175"/>
      <c r="J5" s="175"/>
      <c r="K5" s="175"/>
      <c r="L5" s="175"/>
      <c r="M5" s="175"/>
      <c r="N5" s="171"/>
      <c r="O5" s="172">
        <f>Instellingen!B5</f>
        <v>99</v>
      </c>
      <c r="P5" s="173"/>
      <c r="Q5" s="173"/>
      <c r="R5" s="173"/>
      <c r="S5" s="173"/>
      <c r="T5" s="173"/>
      <c r="U5" s="173"/>
      <c r="V5" s="174"/>
      <c r="W5" s="216"/>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8"/>
      <c r="BC5" s="170"/>
      <c r="BD5" s="175"/>
      <c r="BE5" s="175"/>
      <c r="BF5" s="175"/>
      <c r="BG5" s="175"/>
      <c r="BH5" s="175"/>
      <c r="BI5" s="175"/>
      <c r="BJ5" s="175"/>
      <c r="BK5" s="171"/>
      <c r="BL5" s="19"/>
      <c r="BM5" s="75"/>
      <c r="BN5" s="182"/>
    </row>
    <row r="6" spans="1:66" ht="12.75" customHeight="1">
      <c r="A6" s="205"/>
      <c r="B6" s="206"/>
      <c r="C6" s="206"/>
      <c r="D6" s="206"/>
      <c r="E6" s="207"/>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c r="BJ6" s="56"/>
      <c r="BK6" s="36"/>
      <c r="BL6" s="73"/>
      <c r="BM6" s="75"/>
      <c r="BN6" s="182"/>
    </row>
    <row r="7" spans="1:66" ht="12.75" customHeight="1">
      <c r="A7" s="208"/>
      <c r="B7" s="208"/>
      <c r="C7" s="208"/>
      <c r="D7" s="208"/>
      <c r="E7" s="209"/>
      <c r="F7" s="57" t="s">
        <v>15</v>
      </c>
      <c r="G7" s="202" t="str">
        <f>Instellingen!C36</f>
        <v>12 en 13-05-2023</v>
      </c>
      <c r="H7" s="194"/>
      <c r="I7" s="194"/>
      <c r="J7" s="194"/>
      <c r="K7" s="194"/>
      <c r="L7" s="194"/>
      <c r="M7" s="194"/>
      <c r="N7" s="195"/>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76"/>
      <c r="BN7" s="185"/>
    </row>
    <row r="8" spans="1:66" ht="25.5" customHeight="1">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4.xml><?xml version="1.0" encoding="utf-8"?>
<worksheet xmlns="http://schemas.openxmlformats.org/spreadsheetml/2006/main" xmlns:r="http://schemas.openxmlformats.org/officeDocument/2006/relationships">
  <sheetPr codeName="Blad7"/>
  <dimension ref="A1:K4"/>
  <sheetViews>
    <sheetView zoomScalePageLayoutView="0" workbookViewId="0" topLeftCell="A1">
      <pane ySplit="4" topLeftCell="A5" activePane="bottomLeft" state="frozen"/>
      <selection pane="topLeft" activeCell="C5" sqref="C5:E5"/>
      <selection pane="bottomLeft" activeCell="J3" sqref="J3"/>
    </sheetView>
  </sheetViews>
  <sheetFormatPr defaultColWidth="9.140625" defaultRowHeight="12.75"/>
  <cols>
    <col min="1" max="1" width="6.8515625" style="1" bestFit="1" customWidth="1"/>
    <col min="2" max="2" width="10.00390625" style="1" customWidth="1"/>
    <col min="3" max="3" width="28.140625" style="1" customWidth="1"/>
    <col min="4" max="4" width="26.7109375" style="1" customWidth="1"/>
    <col min="5" max="5" width="7.8515625" style="1" bestFit="1" customWidth="1"/>
    <col min="6" max="6" width="4.140625" style="1" bestFit="1" customWidth="1"/>
    <col min="7" max="7" width="23.28125" style="1" customWidth="1"/>
    <col min="8" max="8" width="8.57421875" style="1" customWidth="1"/>
    <col min="9" max="9" width="7.8515625" style="15" customWidth="1"/>
    <col min="10" max="10" width="7.57421875" style="1" customWidth="1"/>
    <col min="11" max="11" width="13.421875" style="1" customWidth="1"/>
  </cols>
  <sheetData>
    <row r="1" spans="1:11" ht="12.75">
      <c r="A1" s="167" t="s">
        <v>44</v>
      </c>
      <c r="B1" s="168"/>
      <c r="C1" s="168"/>
      <c r="D1" s="168"/>
      <c r="E1" s="168"/>
      <c r="F1" s="168"/>
      <c r="G1" s="169"/>
      <c r="H1" s="170"/>
      <c r="I1" s="171"/>
      <c r="J1" s="16"/>
      <c r="K1" s="16"/>
    </row>
    <row r="2" spans="1:11" ht="12.75" hidden="1">
      <c r="A2"/>
      <c r="B2"/>
      <c r="C2"/>
      <c r="D2"/>
      <c r="E2"/>
      <c r="F2"/>
      <c r="G2" s="1" t="b">
        <v>0</v>
      </c>
      <c r="H2" s="1" t="b">
        <v>0</v>
      </c>
      <c r="I2" s="13"/>
      <c r="J2"/>
      <c r="K2"/>
    </row>
    <row r="3" spans="1:11" ht="25.5" customHeight="1">
      <c r="A3" s="4" t="s">
        <v>9</v>
      </c>
      <c r="B3" s="225" t="str">
        <f>Instellingen!B3</f>
        <v>Naam kring invoeren in tabblad instellingen</v>
      </c>
      <c r="C3" s="226"/>
      <c r="D3" s="17"/>
      <c r="E3" s="227" t="s">
        <v>48</v>
      </c>
      <c r="F3" s="227"/>
      <c r="G3" s="10"/>
      <c r="H3" s="228" t="s">
        <v>49</v>
      </c>
      <c r="I3" s="229"/>
      <c r="J3" s="18">
        <v>1</v>
      </c>
      <c r="K3" s="12"/>
    </row>
    <row r="4" spans="1:11" ht="25.5">
      <c r="A4" s="2" t="s">
        <v>21</v>
      </c>
      <c r="B4" s="2" t="s">
        <v>7</v>
      </c>
      <c r="C4" s="2" t="s">
        <v>0</v>
      </c>
      <c r="D4" s="2" t="s">
        <v>1</v>
      </c>
      <c r="E4" s="2" t="s">
        <v>22</v>
      </c>
      <c r="F4" s="2" t="s">
        <v>24</v>
      </c>
      <c r="G4" s="2" t="s">
        <v>25</v>
      </c>
      <c r="H4" s="11" t="s">
        <v>45</v>
      </c>
      <c r="I4" s="14" t="s">
        <v>46</v>
      </c>
      <c r="J4" s="5" t="s">
        <v>47</v>
      </c>
      <c r="K4" s="2" t="s">
        <v>26</v>
      </c>
    </row>
  </sheetData>
  <sheetProtection/>
  <mergeCells count="5">
    <mergeCell ref="B3:C3"/>
    <mergeCell ref="E3:F3"/>
    <mergeCell ref="H3:I3"/>
    <mergeCell ref="A1:G1"/>
    <mergeCell ref="H1:I1"/>
  </mergeCells>
  <dataValidations count="1">
    <dataValidation type="whole" operator="lessThan" allowBlank="1" showInputMessage="1" showErrorMessage="1" sqref="J3">
      <formula1>99</formula1>
    </dataValidation>
  </dataValidations>
  <printOptions gridLines="1"/>
  <pageMargins left="0.1968503937007874" right="0.1968503937007874" top="0.984251968503937" bottom="0.984251968503937" header="0.5118110236220472" footer="0.5118110236220472"/>
  <pageSetup horizontalDpi="600" verticalDpi="600" orientation="landscape" paperSize="9" scale="95" r:id="rId2"/>
  <legacyDrawing r:id="rId1"/>
</worksheet>
</file>

<file path=xl/worksheets/sheet15.xml><?xml version="1.0" encoding="utf-8"?>
<worksheet xmlns="http://schemas.openxmlformats.org/spreadsheetml/2006/main" xmlns:r="http://schemas.openxmlformats.org/officeDocument/2006/relationships">
  <sheetPr codeName="Blad40"/>
  <dimension ref="A1:N8"/>
  <sheetViews>
    <sheetView zoomScalePageLayoutView="0" workbookViewId="0" topLeftCell="A1">
      <pane ySplit="8" topLeftCell="A9" activePane="bottomLeft" state="frozen"/>
      <selection pane="topLeft" activeCell="C5" sqref="C5:E5"/>
      <selection pane="bottomLeft" activeCell="A9" sqref="A9:IV9"/>
    </sheetView>
  </sheetViews>
  <sheetFormatPr defaultColWidth="9.140625" defaultRowHeight="12.75"/>
  <cols>
    <col min="1" max="1" width="5.7109375" style="1" customWidth="1"/>
    <col min="2" max="2" width="10.7109375" style="1" customWidth="1"/>
    <col min="3" max="3" width="27.7109375" style="1" customWidth="1"/>
    <col min="4" max="4" width="25.7109375" style="1" customWidth="1"/>
    <col min="5" max="5" width="28.7109375" style="1" customWidth="1"/>
    <col min="6" max="6" width="3.7109375" style="1" customWidth="1"/>
    <col min="7" max="7" width="39.8515625" style="1" bestFit="1" customWidth="1"/>
    <col min="8" max="8" width="4.7109375" style="1" customWidth="1"/>
    <col min="9" max="9" width="21.7109375" style="1" customWidth="1"/>
    <col min="10" max="14" width="4.7109375" style="1" customWidth="1"/>
    <col min="15" max="15" width="4.00390625" style="0" customWidth="1"/>
  </cols>
  <sheetData>
    <row r="1" spans="1:14" ht="12.75">
      <c r="A1" s="167" t="s">
        <v>91</v>
      </c>
      <c r="B1" s="168"/>
      <c r="C1" s="168"/>
      <c r="D1" s="168"/>
      <c r="E1" s="168"/>
      <c r="F1" s="168"/>
      <c r="G1" s="168"/>
      <c r="H1" s="168"/>
      <c r="I1" s="168"/>
      <c r="J1" s="168"/>
      <c r="K1" s="168"/>
      <c r="L1" s="168"/>
      <c r="M1" s="37"/>
      <c r="N1" s="41"/>
    </row>
    <row r="2" spans="1:14" ht="12.75" customHeight="1" hidden="1">
      <c r="A2" s="46"/>
      <c r="B2" s="47"/>
      <c r="C2" s="47">
        <v>48</v>
      </c>
      <c r="D2" s="7">
        <f>FLOOR((C2+3)/4,1)</f>
        <v>12</v>
      </c>
      <c r="E2" s="47"/>
      <c r="F2" s="47"/>
      <c r="G2" s="47"/>
      <c r="H2" s="47">
        <v>192</v>
      </c>
      <c r="I2" s="1">
        <v>190</v>
      </c>
      <c r="J2" s="1">
        <f>H2+I2</f>
        <v>382</v>
      </c>
      <c r="N2" s="42"/>
    </row>
    <row r="3" spans="1:14" ht="12.75">
      <c r="A3" s="35" t="s">
        <v>9</v>
      </c>
      <c r="B3" s="36"/>
      <c r="C3" s="172" t="str">
        <f>Instellingen!B3</f>
        <v>Naam kring invoeren in tabblad instellingen</v>
      </c>
      <c r="D3" s="174"/>
      <c r="E3" s="170" t="s">
        <v>88</v>
      </c>
      <c r="F3" s="175"/>
      <c r="G3" s="171"/>
      <c r="H3" s="176">
        <v>1</v>
      </c>
      <c r="I3" s="177"/>
      <c r="J3" s="177"/>
      <c r="K3" s="177"/>
      <c r="L3" s="177"/>
      <c r="M3" s="177"/>
      <c r="N3" s="178"/>
    </row>
    <row r="4" spans="1:14" ht="12.75" hidden="1">
      <c r="A4" s="33"/>
      <c r="B4" s="34"/>
      <c r="C4" s="38"/>
      <c r="D4" s="39"/>
      <c r="E4" s="39"/>
      <c r="F4" s="40"/>
      <c r="G4" s="49"/>
      <c r="H4" s="50"/>
      <c r="I4" s="50"/>
      <c r="J4" s="50"/>
      <c r="K4" s="50"/>
      <c r="L4" s="50"/>
      <c r="M4" s="55"/>
      <c r="N4" s="48"/>
    </row>
    <row r="5" spans="1:14" ht="12.75" hidden="1">
      <c r="A5" s="51"/>
      <c r="B5" s="52"/>
      <c r="C5" s="43"/>
      <c r="D5" s="44"/>
      <c r="E5" s="44"/>
      <c r="F5" s="45"/>
      <c r="G5" s="51"/>
      <c r="H5" s="53"/>
      <c r="I5" s="53"/>
      <c r="J5" s="53"/>
      <c r="K5" s="53"/>
      <c r="L5" s="53"/>
      <c r="M5" s="55"/>
      <c r="N5" s="48"/>
    </row>
    <row r="6" spans="1:14" ht="12.75" customHeight="1">
      <c r="A6" s="230" t="s">
        <v>119</v>
      </c>
      <c r="B6" s="231"/>
      <c r="C6" s="231"/>
      <c r="D6" s="231"/>
      <c r="E6" s="231"/>
      <c r="F6" s="231"/>
      <c r="G6" s="231"/>
      <c r="H6" s="231"/>
      <c r="I6" s="231"/>
      <c r="J6" s="231"/>
      <c r="K6" s="231"/>
      <c r="L6" s="231"/>
      <c r="M6" s="231"/>
      <c r="N6" s="232"/>
    </row>
    <row r="7" spans="1:14" ht="12.75" customHeight="1">
      <c r="A7" s="233"/>
      <c r="B7" s="234"/>
      <c r="C7" s="234"/>
      <c r="D7" s="234"/>
      <c r="E7" s="234"/>
      <c r="F7" s="234"/>
      <c r="G7" s="234"/>
      <c r="H7" s="234"/>
      <c r="I7" s="234"/>
      <c r="J7" s="234"/>
      <c r="K7" s="234"/>
      <c r="L7" s="234"/>
      <c r="M7" s="234"/>
      <c r="N7" s="235"/>
    </row>
    <row r="8" spans="1:14" ht="25.5" customHeight="1">
      <c r="A8" s="2" t="s">
        <v>19</v>
      </c>
      <c r="B8" s="2" t="s">
        <v>7</v>
      </c>
      <c r="C8" s="2" t="s">
        <v>0</v>
      </c>
      <c r="D8" s="2" t="s">
        <v>1</v>
      </c>
      <c r="E8" s="2" t="s">
        <v>90</v>
      </c>
      <c r="F8" s="2" t="s">
        <v>2</v>
      </c>
      <c r="G8" s="2" t="s">
        <v>3</v>
      </c>
      <c r="H8" s="5" t="s">
        <v>38</v>
      </c>
      <c r="I8" s="5" t="s">
        <v>36</v>
      </c>
      <c r="J8" s="5" t="s">
        <v>37</v>
      </c>
      <c r="K8" s="5" t="s">
        <v>73</v>
      </c>
      <c r="L8" s="5" t="s">
        <v>74</v>
      </c>
      <c r="M8" s="2" t="s">
        <v>89</v>
      </c>
      <c r="N8" s="54" t="s">
        <v>6</v>
      </c>
    </row>
  </sheetData>
  <sheetProtection/>
  <mergeCells count="5">
    <mergeCell ref="A1:L1"/>
    <mergeCell ref="A6:N7"/>
    <mergeCell ref="H3:N3"/>
    <mergeCell ref="C3:D3"/>
    <mergeCell ref="E3:G3"/>
  </mergeCells>
  <dataValidations count="3">
    <dataValidation operator="lessThan" allowBlank="1" showInputMessage="1" showErrorMessage="1" error="De waarde is maximaal 500" sqref="H8:I8"/>
    <dataValidation type="whole" allowBlank="1" showInputMessage="1" showErrorMessage="1" prompt="Hier wordt bedoeld van welke wedstrijd of proef de winnaars moeten worden opgebouwd voor onder andere de prijsuitreiking." error="Het minimum is 1 en het maximum is 6" sqref="H3:N3">
      <formula1>1</formula1>
      <formula2>6</formula2>
    </dataValidation>
    <dataValidation type="whole" operator="lessThan" allowBlank="1" showInputMessage="1" showErrorMessage="1" error="De waarde is maximaal 500" sqref="H9:I57389">
      <formula1>500</formula1>
    </dataValidation>
  </dataValidations>
  <printOptions gridLines="1"/>
  <pageMargins left="0.1968503937007874" right="0" top="0.984251968503937" bottom="0.984251968503937" header="0.5118110236220472" footer="0.5118110236220472"/>
  <pageSetup horizontalDpi="600" verticalDpi="600" orientation="portrait" paperSize="9" scale="95" r:id="rId2"/>
  <legacyDrawing r:id="rId1"/>
</worksheet>
</file>

<file path=xl/worksheets/sheet16.xml><?xml version="1.0" encoding="utf-8"?>
<worksheet xmlns="http://schemas.openxmlformats.org/spreadsheetml/2006/main" xmlns:r="http://schemas.openxmlformats.org/officeDocument/2006/relationships">
  <sheetPr codeName="Blad8">
    <pageSetUpPr fitToPage="1"/>
  </sheetPr>
  <dimension ref="A1:C41"/>
  <sheetViews>
    <sheetView zoomScale="90" zoomScaleNormal="90" zoomScalePageLayoutView="0" workbookViewId="0" topLeftCell="A1">
      <pane ySplit="2" topLeftCell="A6" activePane="bottomLeft" state="frozen"/>
      <selection pane="topLeft" activeCell="C5" sqref="C5:E5"/>
      <selection pane="bottomLeft" activeCell="C38" sqref="C38"/>
    </sheetView>
  </sheetViews>
  <sheetFormatPr defaultColWidth="9.140625" defaultRowHeight="12.75"/>
  <cols>
    <col min="1" max="1" width="39.140625" style="0" bestFit="1" customWidth="1"/>
    <col min="2" max="2" width="37.140625" style="1" customWidth="1"/>
    <col min="3" max="3" width="46.57421875" style="0" bestFit="1" customWidth="1"/>
  </cols>
  <sheetData>
    <row r="1" spans="1:3" ht="12.75">
      <c r="A1" s="24"/>
      <c r="B1" s="20" t="s">
        <v>65</v>
      </c>
      <c r="C1" s="20" t="s">
        <v>26</v>
      </c>
    </row>
    <row r="2" spans="1:3" ht="12.75">
      <c r="A2" s="21" t="s">
        <v>54</v>
      </c>
      <c r="B2" s="2"/>
      <c r="C2" s="2"/>
    </row>
    <row r="3" spans="1:3" ht="12.75">
      <c r="A3" s="25" t="s">
        <v>68</v>
      </c>
      <c r="B3" s="112" t="s">
        <v>120</v>
      </c>
      <c r="C3" s="22"/>
    </row>
    <row r="4" spans="1:3" ht="12.75">
      <c r="A4" s="22" t="s">
        <v>55</v>
      </c>
      <c r="B4" s="23">
        <v>1</v>
      </c>
      <c r="C4" s="22" t="s">
        <v>53</v>
      </c>
    </row>
    <row r="5" spans="1:3" ht="12.75">
      <c r="A5" s="22" t="s">
        <v>12</v>
      </c>
      <c r="B5" s="23">
        <v>99</v>
      </c>
      <c r="C5" s="22"/>
    </row>
    <row r="6" spans="1:3" ht="12.75">
      <c r="A6" s="22" t="s">
        <v>56</v>
      </c>
      <c r="B6" s="23">
        <v>3</v>
      </c>
      <c r="C6" s="22"/>
    </row>
    <row r="7" spans="1:3" ht="12.75">
      <c r="A7" s="22" t="s">
        <v>72</v>
      </c>
      <c r="B7" s="23">
        <v>1</v>
      </c>
      <c r="C7" s="22"/>
    </row>
    <row r="8" spans="1:3" ht="12.75">
      <c r="A8" s="22" t="s">
        <v>42</v>
      </c>
      <c r="B8" s="23">
        <v>1</v>
      </c>
      <c r="C8" s="22"/>
    </row>
    <row r="9" spans="1:3" ht="12.75">
      <c r="A9" s="22" t="s">
        <v>75</v>
      </c>
      <c r="B9" s="23">
        <v>1</v>
      </c>
      <c r="C9" s="22" t="s">
        <v>76</v>
      </c>
    </row>
    <row r="10" spans="1:3" ht="12.75">
      <c r="A10" s="77" t="s">
        <v>92</v>
      </c>
      <c r="B10" s="23">
        <v>90</v>
      </c>
      <c r="C10" s="22" t="s">
        <v>93</v>
      </c>
    </row>
    <row r="11" spans="1:3" ht="12.75">
      <c r="A11" s="77" t="s">
        <v>110</v>
      </c>
      <c r="B11" s="23" t="s">
        <v>111</v>
      </c>
      <c r="C11" s="22"/>
    </row>
    <row r="12" spans="1:3" ht="12.75" hidden="1">
      <c r="A12" s="22"/>
      <c r="B12" s="23"/>
      <c r="C12" s="22"/>
    </row>
    <row r="13" spans="1:3" ht="12.75">
      <c r="A13" s="22" t="s">
        <v>98</v>
      </c>
      <c r="B13" s="23"/>
      <c r="C13" s="19" t="s">
        <v>99</v>
      </c>
    </row>
    <row r="14" spans="1:3" ht="12.75" hidden="1">
      <c r="A14" s="22" t="s">
        <v>104</v>
      </c>
      <c r="B14" s="23" t="s">
        <v>106</v>
      </c>
      <c r="C14" s="22"/>
    </row>
    <row r="15" spans="1:3" ht="12.75" hidden="1">
      <c r="A15" s="22" t="s">
        <v>102</v>
      </c>
      <c r="B15" s="23" t="s">
        <v>106</v>
      </c>
      <c r="C15" s="22"/>
    </row>
    <row r="16" spans="1:3" ht="12.75" hidden="1">
      <c r="A16" s="22"/>
      <c r="B16" s="22"/>
      <c r="C16" s="22"/>
    </row>
    <row r="17" spans="1:3" ht="12.75">
      <c r="A17" s="22" t="s">
        <v>105</v>
      </c>
      <c r="B17" s="23" t="s">
        <v>106</v>
      </c>
      <c r="C17" s="22"/>
    </row>
    <row r="18" spans="1:3" ht="12.75">
      <c r="A18" s="22" t="s">
        <v>103</v>
      </c>
      <c r="B18" s="23" t="s">
        <v>106</v>
      </c>
      <c r="C18" s="22"/>
    </row>
    <row r="19" ht="12.75">
      <c r="B19"/>
    </row>
    <row r="20" ht="12.75" hidden="1">
      <c r="B20"/>
    </row>
    <row r="21" ht="12.75" hidden="1">
      <c r="B21"/>
    </row>
    <row r="22" ht="12.75" hidden="1">
      <c r="B22"/>
    </row>
    <row r="23" spans="1:3" ht="38.25">
      <c r="A23" s="20" t="s">
        <v>94</v>
      </c>
      <c r="B23" s="2"/>
      <c r="C23" s="5" t="s">
        <v>63</v>
      </c>
    </row>
    <row r="24" spans="1:3" ht="12.75" hidden="1">
      <c r="A24" s="22" t="s">
        <v>57</v>
      </c>
      <c r="B24" s="22">
        <v>1</v>
      </c>
      <c r="C24" s="22" t="s">
        <v>64</v>
      </c>
    </row>
    <row r="25" spans="1:3" ht="12.75">
      <c r="A25" s="22" t="s">
        <v>77</v>
      </c>
      <c r="B25" s="23">
        <v>2</v>
      </c>
      <c r="C25" s="22"/>
    </row>
    <row r="26" spans="1:3" ht="12.75">
      <c r="A26" s="22" t="s">
        <v>78</v>
      </c>
      <c r="B26" s="23">
        <v>3</v>
      </c>
      <c r="C26" s="22"/>
    </row>
    <row r="27" spans="1:3" ht="12.75">
      <c r="A27" s="22" t="s">
        <v>58</v>
      </c>
      <c r="B27" s="23">
        <v>4</v>
      </c>
      <c r="C27" s="22"/>
    </row>
    <row r="28" spans="1:3" ht="12.75">
      <c r="A28" s="22" t="s">
        <v>59</v>
      </c>
      <c r="B28" s="23">
        <v>5</v>
      </c>
      <c r="C28" s="22"/>
    </row>
    <row r="29" spans="1:3" ht="12.75">
      <c r="A29" s="22" t="s">
        <v>60</v>
      </c>
      <c r="B29" s="23">
        <v>6</v>
      </c>
      <c r="C29" s="22"/>
    </row>
    <row r="30" spans="1:3" ht="12.75">
      <c r="A30" s="22" t="s">
        <v>61</v>
      </c>
      <c r="B30" s="23">
        <v>7</v>
      </c>
      <c r="C30" s="22"/>
    </row>
    <row r="31" spans="1:3" ht="12.75">
      <c r="A31" s="22" t="s">
        <v>62</v>
      </c>
      <c r="B31" s="23"/>
      <c r="C31" s="22"/>
    </row>
    <row r="32" spans="1:3" ht="12.75">
      <c r="A32" s="22" t="s">
        <v>66</v>
      </c>
      <c r="B32" s="23"/>
      <c r="C32" s="22"/>
    </row>
    <row r="33" spans="1:3" ht="12.75">
      <c r="A33" s="22" t="s">
        <v>67</v>
      </c>
      <c r="B33" s="23"/>
      <c r="C33" s="22"/>
    </row>
    <row r="34" ht="12.75">
      <c r="B34"/>
    </row>
    <row r="35" spans="1:3" ht="12.75">
      <c r="A35" s="20" t="s">
        <v>79</v>
      </c>
      <c r="B35" s="20" t="s">
        <v>80</v>
      </c>
      <c r="C35" s="20" t="s">
        <v>81</v>
      </c>
    </row>
    <row r="36" spans="1:3" ht="12.75">
      <c r="A36" s="22" t="s">
        <v>82</v>
      </c>
      <c r="B36" s="80" t="s">
        <v>123</v>
      </c>
      <c r="C36" s="111" t="s">
        <v>124</v>
      </c>
    </row>
    <row r="37" spans="1:3" ht="12.75">
      <c r="A37" s="22" t="s">
        <v>83</v>
      </c>
      <c r="B37" s="80" t="s">
        <v>126</v>
      </c>
      <c r="C37" s="111" t="s">
        <v>125</v>
      </c>
    </row>
    <row r="38" spans="1:3" ht="12.75">
      <c r="A38" s="22" t="s">
        <v>84</v>
      </c>
      <c r="B38" s="80" t="s">
        <v>127</v>
      </c>
      <c r="C38" s="111" t="s">
        <v>128</v>
      </c>
    </row>
    <row r="39" spans="1:3" ht="12.75">
      <c r="A39" s="22" t="s">
        <v>85</v>
      </c>
      <c r="B39" s="80"/>
      <c r="C39" s="32" t="s">
        <v>96</v>
      </c>
    </row>
    <row r="40" spans="1:3" ht="12.75">
      <c r="A40" s="22" t="s">
        <v>86</v>
      </c>
      <c r="B40" s="80"/>
      <c r="C40" s="32" t="s">
        <v>96</v>
      </c>
    </row>
    <row r="41" spans="1:3" ht="12.75">
      <c r="A41" s="22" t="s">
        <v>87</v>
      </c>
      <c r="B41" s="80"/>
      <c r="C41" s="32" t="s">
        <v>96</v>
      </c>
    </row>
  </sheetData>
  <sheetProtection password="C736" sheet="1" objects="1" scenarios="1"/>
  <dataValidations count="13">
    <dataValidation type="whole" allowBlank="1" showInputMessage="1" showErrorMessage="1" sqref="B16">
      <formula1>1</formula1>
      <formula2>2</formula2>
    </dataValidation>
    <dataValidation type="whole" showInputMessage="1" showErrorMessage="1" error="Er moet een waarde ingevoerd worden tussen 1 t/m 6." sqref="B6">
      <formula1>1</formula1>
      <formula2>6</formula2>
    </dataValidation>
    <dataValidation type="whole" allowBlank="1" showInputMessage="1" showErrorMessage="1" sqref="B19:B21">
      <formula1>2</formula1>
      <formula2>3</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sqref="B9">
      <formula1>0</formula1>
      <formula2>1</formula2>
    </dataValidation>
    <dataValidation type="whole" allowBlank="1" showInputMessage="1" showErrorMessage="1" error="De minimale waarde is 2 de maximale is 10" sqref="B25:B33">
      <formula1>2</formula1>
      <formula2>10</formula2>
    </dataValidation>
    <dataValidation type="whole" allowBlank="1" showInputMessage="1" showErrorMessage="1" error="Er moet een waarde ingevoerd worden van 1 t/m 999 of blanko." sqref="B10 B12">
      <formula1>1</formula1>
      <formula2>999</formula2>
    </dataValidation>
    <dataValidation type="list" allowBlank="1" showInputMessage="1" showErrorMessage="1" sqref="B13">
      <formula1>"Aanmelden,Afmelden"</formula1>
    </dataValidation>
    <dataValidation type="list" allowBlank="1" showInputMessage="1" showErrorMessage="1" prompt="Bij de keuze punten van de proef wordt automatisch de plaatsing berekend. De keuze voor plaatsing worden de jury punten niet meegenomen en bij keuze voor beide het gem. perc. van alle jury's genomen en de plaatsing niet berekend. " error="Er moet een waarde ingevoerd worden van 2 t/m 6 of blanko." sqref="B11">
      <formula1>"1: Punten van de proef, 2: Plaatsing,3: Percentage en plaatsing"</formula1>
    </dataValidation>
    <dataValidation type="list" allowBlank="1" showInputMessage="1" showErrorMessage="1" sqref="B17:B18 B14:B15">
      <formula1>"Ja,Nee"</formula1>
    </dataValidation>
  </dataValidations>
  <printOptions gridLines="1"/>
  <pageMargins left="0.3937007874015748" right="0.3937007874015748" top="0.984251968503937" bottom="0.984251968503937" header="0.5118110236220472" footer="0.5118110236220472"/>
  <pageSetup fitToHeight="1" fitToWidth="1" horizontalDpi="600" verticalDpi="600" orientation="landscape" paperSize="9" r:id="rId2"/>
  <legacyDrawing r:id="rId1"/>
</worksheet>
</file>

<file path=xl/worksheets/sheet17.xml><?xml version="1.0" encoding="utf-8"?>
<worksheet xmlns="http://schemas.openxmlformats.org/spreadsheetml/2006/main" xmlns:r="http://schemas.openxmlformats.org/officeDocument/2006/relationships">
  <sheetPr codeName="Blad1">
    <pageSetUpPr fitToPage="1"/>
  </sheetPr>
  <dimension ref="A1:J4"/>
  <sheetViews>
    <sheetView zoomScalePageLayoutView="0" workbookViewId="0" topLeftCell="A1">
      <pane ySplit="4" topLeftCell="A5" activePane="bottomLeft" state="frozen"/>
      <selection pane="topLeft" activeCell="C5" sqref="C5:E5"/>
      <selection pane="bottomLeft" activeCell="A5" sqref="A5"/>
    </sheetView>
  </sheetViews>
  <sheetFormatPr defaultColWidth="9.140625" defaultRowHeight="12.75"/>
  <cols>
    <col min="1" max="1" width="8.00390625" style="1" customWidth="1"/>
    <col min="2" max="2" width="10.00390625" style="1" customWidth="1"/>
    <col min="3" max="3" width="28.140625" style="1" customWidth="1"/>
    <col min="4" max="4" width="31.28125" style="1" customWidth="1"/>
    <col min="5" max="5" width="6.7109375" style="1" bestFit="1" customWidth="1"/>
    <col min="6" max="6" width="4.140625" style="1" bestFit="1" customWidth="1"/>
    <col min="7" max="7" width="23.28125" style="1" customWidth="1"/>
    <col min="8" max="8" width="30.421875" style="1" customWidth="1"/>
    <col min="9" max="10" width="0" style="0" hidden="1" customWidth="1"/>
  </cols>
  <sheetData>
    <row r="1" spans="1:10" ht="12.75">
      <c r="A1" s="238" t="s">
        <v>20</v>
      </c>
      <c r="B1" s="239"/>
      <c r="C1" s="239"/>
      <c r="D1" s="239"/>
      <c r="E1" s="239"/>
      <c r="F1" s="239"/>
      <c r="G1" s="239"/>
      <c r="H1" s="240"/>
      <c r="I1" s="83"/>
      <c r="J1" s="83"/>
    </row>
    <row r="2" spans="9:10" ht="12.75" hidden="1">
      <c r="I2" s="84"/>
      <c r="J2" s="84"/>
    </row>
    <row r="3" spans="1:8" ht="25.5" customHeight="1">
      <c r="A3" s="4" t="s">
        <v>9</v>
      </c>
      <c r="B3" s="236" t="str">
        <f>Instellingen!B3</f>
        <v>Naam kring invoeren in tabblad instellingen</v>
      </c>
      <c r="C3" s="237"/>
      <c r="D3" s="237"/>
      <c r="E3" s="241" t="s">
        <v>109</v>
      </c>
      <c r="F3" s="241"/>
      <c r="G3" s="82" t="s">
        <v>34</v>
      </c>
      <c r="H3" s="81"/>
    </row>
    <row r="4" spans="1:10" ht="12.75">
      <c r="A4" s="2" t="s">
        <v>21</v>
      </c>
      <c r="B4" s="2" t="s">
        <v>7</v>
      </c>
      <c r="C4" s="85" t="s">
        <v>112</v>
      </c>
      <c r="D4" s="2" t="s">
        <v>1</v>
      </c>
      <c r="E4" s="2" t="s">
        <v>22</v>
      </c>
      <c r="F4" s="2" t="s">
        <v>24</v>
      </c>
      <c r="G4" s="2" t="s">
        <v>25</v>
      </c>
      <c r="H4" s="2" t="s">
        <v>26</v>
      </c>
      <c r="I4" s="84" t="str">
        <f>IF(C4&lt;&gt;"",RIGHT(C4,LEN(C4)-SEARCH(" ",C4,1)),"")</f>
        <v>/ amazone</v>
      </c>
      <c r="J4" s="84" t="str">
        <f>IF(C4&lt;&gt;"",LEFT(C4,SEARCH(" ",C4,1)),"")</f>
        <v>Ruiter </v>
      </c>
    </row>
  </sheetData>
  <sheetProtection sheet="1" objects="1" scenarios="1"/>
  <mergeCells count="3">
    <mergeCell ref="B3:D3"/>
    <mergeCell ref="A1:H1"/>
    <mergeCell ref="E3:F3"/>
  </mergeCells>
  <printOptions gridLines="1"/>
  <pageMargins left="0.1968503937007874" right="0.1968503937007874" top="0.984251968503937" bottom="0.984251968503937" header="0.5118110236220472" footer="0.5118110236220472"/>
  <pageSetup fitToHeight="10" fitToWidth="1"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Blad67"/>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57421875" style="1" customWidth="1"/>
    <col min="66" max="66" width="17.28125" style="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107</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3.xml><?xml version="1.0" encoding="utf-8"?>
<worksheet xmlns="http://schemas.openxmlformats.org/spreadsheetml/2006/main" xmlns:r="http://schemas.openxmlformats.org/officeDocument/2006/relationships">
  <sheetPr codeName="Blad69"/>
  <dimension ref="A1:BN18"/>
  <sheetViews>
    <sheetView zoomScalePageLayoutView="0" workbookViewId="0" topLeftCell="A1">
      <pane xSplit="5" ySplit="8" topLeftCell="F9" activePane="bottomRight" state="frozen"/>
      <selection pane="topLeft" activeCell="BL9" sqref="BL9:BL10"/>
      <selection pane="topRight" activeCell="BL9" sqref="BL9:BL10"/>
      <selection pane="bottomLeft" activeCell="BL9" sqref="BL9:BL10"/>
      <selection pane="bottomRight" activeCell="B9" sqref="B9"/>
    </sheetView>
  </sheetViews>
  <sheetFormatPr defaultColWidth="9.140625" defaultRowHeight="12.75"/>
  <cols>
    <col min="1" max="1" width="6.421875" style="1" customWidth="1"/>
    <col min="2" max="2" width="3.00390625" style="1" hidden="1" customWidth="1"/>
    <col min="3" max="3" width="25.28125" style="1" bestFit="1" customWidth="1"/>
    <col min="4" max="4" width="18.00390625" style="1" bestFit="1" customWidth="1"/>
    <col min="5" max="5" width="2.7109375" style="1" hidden="1" customWidth="1"/>
    <col min="6" max="6" width="23.421875" style="1" bestFit="1" customWidth="1"/>
    <col min="7" max="7" width="4.7109375" style="59" hidden="1" customWidth="1"/>
    <col min="8" max="8" width="5.7109375" style="91" customWidth="1"/>
    <col min="9" max="9" width="5.8515625" style="59" hidden="1" customWidth="1"/>
    <col min="10" max="10" width="5.7109375" style="60" hidden="1" customWidth="1"/>
    <col min="11" max="11" width="4.140625" style="59" customWidth="1"/>
    <col min="12" max="12" width="4.28125" style="59" customWidth="1"/>
    <col min="13" max="13" width="3.00390625" style="59" customWidth="1"/>
    <col min="14" max="14" width="4.421875" style="61" bestFit="1" customWidth="1"/>
    <col min="15" max="15" width="4.7109375" style="62" customWidth="1"/>
    <col min="16" max="16" width="5.7109375" style="93" customWidth="1"/>
    <col min="17" max="17" width="5.7109375" style="62" hidden="1" customWidth="1"/>
    <col min="18" max="18" width="5.7109375" style="63" hidden="1" customWidth="1"/>
    <col min="19" max="19" width="4.140625" style="62" customWidth="1"/>
    <col min="20" max="20" width="4.28125" style="62" customWidth="1"/>
    <col min="21" max="21" width="3.00390625" style="62" customWidth="1"/>
    <col min="22" max="22" width="4.421875" style="64" bestFit="1" customWidth="1"/>
    <col min="23" max="23" width="4.7109375" style="65" hidden="1" customWidth="1"/>
    <col min="24" max="24" width="5.7109375" style="95" customWidth="1"/>
    <col min="25" max="25" width="5.7109375" style="65" hidden="1" customWidth="1"/>
    <col min="26" max="26" width="5.7109375" style="66" hidden="1" customWidth="1"/>
    <col min="27" max="28" width="4.28125" style="65" customWidth="1"/>
    <col min="29" max="29" width="2.8515625" style="65" bestFit="1" customWidth="1"/>
    <col min="30" max="30" width="4.421875" style="67" bestFit="1" customWidth="1"/>
    <col min="31" max="31" width="4.7109375" style="62" hidden="1" customWidth="1"/>
    <col min="32" max="33" width="5.7109375" style="62" hidden="1" customWidth="1"/>
    <col min="34" max="34" width="5.7109375" style="63" hidden="1" customWidth="1"/>
    <col min="35" max="36" width="3.7109375" style="62" hidden="1" customWidth="1"/>
    <col min="37" max="37" width="2.8515625" style="62" hidden="1" customWidth="1"/>
    <col min="38" max="38" width="4.421875" style="64" hidden="1" customWidth="1"/>
    <col min="39" max="39" width="4.7109375" style="65" hidden="1" customWidth="1"/>
    <col min="40" max="41" width="5.7109375" style="65" hidden="1" customWidth="1"/>
    <col min="42" max="42" width="5.7109375" style="66" hidden="1" customWidth="1"/>
    <col min="43" max="44" width="3.7109375" style="65" hidden="1" customWidth="1"/>
    <col min="45" max="45" width="2.8515625" style="65" hidden="1" customWidth="1"/>
    <col min="46" max="46" width="4.421875" style="67" hidden="1" customWidth="1"/>
    <col min="47" max="47" width="4.7109375" style="62" hidden="1" customWidth="1"/>
    <col min="48" max="49" width="5.7109375" style="62" hidden="1" customWidth="1"/>
    <col min="50" max="50" width="5.7109375" style="63" hidden="1" customWidth="1"/>
    <col min="51" max="52" width="3.710937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27</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47.2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B9" s="1" t="s">
        <v>114</v>
      </c>
      <c r="C9" s="1" t="s">
        <v>247</v>
      </c>
      <c r="D9" s="1" t="s">
        <v>164</v>
      </c>
      <c r="E9" s="1" t="s">
        <v>27</v>
      </c>
      <c r="F9" s="1" t="s">
        <v>165</v>
      </c>
      <c r="G9" s="1">
        <v>1</v>
      </c>
      <c r="H9" s="113">
        <v>200</v>
      </c>
      <c r="I9" s="114">
        <v>0</v>
      </c>
      <c r="J9" s="60">
        <f aca="true" t="shared" si="0" ref="J9:J18">H9+I9</f>
        <v>200</v>
      </c>
      <c r="K9" s="114">
        <v>7</v>
      </c>
      <c r="L9" s="114">
        <v>7.5</v>
      </c>
      <c r="M9" s="114">
        <v>1</v>
      </c>
      <c r="N9" s="114">
        <v>1</v>
      </c>
      <c r="O9" s="120"/>
      <c r="P9" s="119"/>
      <c r="Q9" s="120"/>
      <c r="R9" s="63">
        <f aca="true" t="shared" si="1" ref="R9:R18">P9+Q9</f>
        <v>0</v>
      </c>
      <c r="S9" s="120"/>
      <c r="T9" s="120"/>
      <c r="U9" s="120"/>
      <c r="V9" s="120"/>
      <c r="W9" s="23"/>
      <c r="X9" s="125"/>
      <c r="Y9" s="126"/>
      <c r="Z9" s="66">
        <f aca="true" t="shared" si="2" ref="Z9:Z18">X9+Y9</f>
        <v>0</v>
      </c>
      <c r="AA9" s="126"/>
      <c r="AB9" s="126"/>
      <c r="AC9" s="126"/>
      <c r="AD9" s="126"/>
      <c r="AE9" s="1"/>
      <c r="AF9" s="1"/>
      <c r="AG9" s="1"/>
      <c r="AH9"/>
      <c r="AI9" s="1"/>
      <c r="AJ9" s="1"/>
      <c r="AK9" s="1"/>
      <c r="AL9" s="1"/>
      <c r="AM9" s="1"/>
      <c r="AN9" s="1"/>
      <c r="AO9" s="1"/>
      <c r="AP9"/>
      <c r="AQ9" s="1"/>
      <c r="AR9" s="1"/>
      <c r="AS9" s="1"/>
      <c r="AT9" s="1"/>
      <c r="AU9" s="1"/>
      <c r="AV9" s="1"/>
      <c r="AW9" s="1"/>
      <c r="AX9"/>
      <c r="AY9" s="1"/>
      <c r="AZ9" s="1"/>
      <c r="BA9" s="1"/>
      <c r="BB9" s="1"/>
      <c r="BC9">
        <f aca="true" t="shared" si="3" ref="BC9:BC18">N9+V9+AD9+AL9+AT9+BB9</f>
        <v>1</v>
      </c>
      <c r="BD9">
        <f aca="true" t="shared" si="4" ref="BD9:BD18">J9+R9+Z9+AH9+AP9+AX9</f>
        <v>200</v>
      </c>
      <c r="BE9" s="31">
        <f>IF($O$4&gt;0,(LARGE(($N9,$V9,$AD9,$AL9,$AT9,$BB9),1)),"0")</f>
        <v>1</v>
      </c>
      <c r="BG9">
        <v>0</v>
      </c>
      <c r="BH9">
        <v>0</v>
      </c>
      <c r="BI9" s="31">
        <f aca="true" t="shared" si="5" ref="BI9:BI18">BC9-BE9-BF9</f>
        <v>0</v>
      </c>
      <c r="BJ9">
        <f aca="true" t="shared" si="6" ref="BJ9:BJ18">BD9-BG9-BH9</f>
        <v>200</v>
      </c>
    </row>
    <row r="10" spans="1:62" ht="12.75">
      <c r="A10" s="1">
        <v>2</v>
      </c>
      <c r="B10" s="1" t="s">
        <v>113</v>
      </c>
      <c r="C10" s="1" t="s">
        <v>248</v>
      </c>
      <c r="D10" s="1" t="s">
        <v>166</v>
      </c>
      <c r="E10" s="1" t="s">
        <v>27</v>
      </c>
      <c r="F10" s="1" t="s">
        <v>167</v>
      </c>
      <c r="G10" s="108">
        <v>1</v>
      </c>
      <c r="H10" s="116">
        <v>195.5</v>
      </c>
      <c r="I10" s="117">
        <v>0</v>
      </c>
      <c r="J10" s="60">
        <f t="shared" si="0"/>
        <v>195.5</v>
      </c>
      <c r="K10" s="117">
        <v>6.5</v>
      </c>
      <c r="L10" s="117">
        <v>7</v>
      </c>
      <c r="M10" s="117">
        <v>2</v>
      </c>
      <c r="N10" s="118">
        <v>2</v>
      </c>
      <c r="O10" s="123"/>
      <c r="P10" s="122"/>
      <c r="Q10" s="123"/>
      <c r="R10" s="63">
        <f t="shared" si="1"/>
        <v>0</v>
      </c>
      <c r="S10" s="123"/>
      <c r="T10" s="123"/>
      <c r="U10" s="123"/>
      <c r="V10" s="124"/>
      <c r="W10" s="108"/>
      <c r="X10" s="128"/>
      <c r="Y10" s="129"/>
      <c r="Z10" s="66">
        <f t="shared" si="2"/>
        <v>0</v>
      </c>
      <c r="AA10" s="129"/>
      <c r="AB10" s="129"/>
      <c r="AC10" s="129"/>
      <c r="AD10" s="130"/>
      <c r="AE10" s="108"/>
      <c r="AF10" s="108"/>
      <c r="AG10" s="108"/>
      <c r="AH10" s="110"/>
      <c r="AI10" s="108"/>
      <c r="AJ10" s="108"/>
      <c r="AK10" s="108"/>
      <c r="AL10" s="109"/>
      <c r="AM10" s="108"/>
      <c r="AN10" s="108"/>
      <c r="AO10" s="108"/>
      <c r="AP10" s="110"/>
      <c r="AQ10" s="108"/>
      <c r="AR10" s="108"/>
      <c r="AS10" s="108"/>
      <c r="AT10" s="109"/>
      <c r="AU10" s="108"/>
      <c r="AV10" s="108"/>
      <c r="AW10" s="108"/>
      <c r="AX10" s="110"/>
      <c r="AY10" s="108"/>
      <c r="AZ10" s="108"/>
      <c r="BA10" s="108"/>
      <c r="BB10" s="108"/>
      <c r="BC10">
        <f t="shared" si="3"/>
        <v>2</v>
      </c>
      <c r="BD10">
        <f t="shared" si="4"/>
        <v>195.5</v>
      </c>
      <c r="BE10" s="31">
        <f>IF($O$4&gt;0,(LARGE(($N10,$V10,$AD10,$AL10,$AT10,$BB10),1)),"0")</f>
        <v>2</v>
      </c>
      <c r="BG10">
        <v>0</v>
      </c>
      <c r="BH10">
        <v>0</v>
      </c>
      <c r="BI10" s="31">
        <f t="shared" si="5"/>
        <v>0</v>
      </c>
      <c r="BJ10">
        <f t="shared" si="6"/>
        <v>195.5</v>
      </c>
    </row>
    <row r="11" spans="1:62" ht="12.75">
      <c r="A11" s="1">
        <v>3</v>
      </c>
      <c r="B11" s="1" t="s">
        <v>115</v>
      </c>
      <c r="C11" s="1" t="s">
        <v>249</v>
      </c>
      <c r="D11" s="1" t="s">
        <v>168</v>
      </c>
      <c r="E11" s="1" t="s">
        <v>27</v>
      </c>
      <c r="F11" s="1" t="s">
        <v>140</v>
      </c>
      <c r="G11" s="23">
        <v>1</v>
      </c>
      <c r="H11" s="113">
        <v>191</v>
      </c>
      <c r="I11" s="114">
        <v>0</v>
      </c>
      <c r="J11" s="60">
        <f t="shared" si="0"/>
        <v>191</v>
      </c>
      <c r="K11" s="114">
        <v>6.5</v>
      </c>
      <c r="L11" s="114">
        <v>7</v>
      </c>
      <c r="M11" s="114">
        <v>3</v>
      </c>
      <c r="N11" s="115">
        <v>3</v>
      </c>
      <c r="O11" s="120"/>
      <c r="P11" s="119"/>
      <c r="Q11" s="120"/>
      <c r="R11" s="63">
        <f t="shared" si="1"/>
        <v>0</v>
      </c>
      <c r="S11" s="120"/>
      <c r="T11" s="120"/>
      <c r="U11" s="120"/>
      <c r="V11" s="121"/>
      <c r="W11" s="23"/>
      <c r="X11" s="125"/>
      <c r="Y11" s="126"/>
      <c r="Z11" s="66">
        <f t="shared" si="2"/>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3"/>
        <v>3</v>
      </c>
      <c r="BD11">
        <f t="shared" si="4"/>
        <v>191</v>
      </c>
      <c r="BE11" s="31">
        <f>IF($O$4&gt;0,(LARGE(($N11,$V11,$AD11,$AL11,$AT11,$BB11),1)),"0")</f>
        <v>3</v>
      </c>
      <c r="BG11">
        <v>0</v>
      </c>
      <c r="BH11">
        <v>0</v>
      </c>
      <c r="BI11" s="31">
        <f t="shared" si="5"/>
        <v>0</v>
      </c>
      <c r="BJ11">
        <f t="shared" si="6"/>
        <v>191</v>
      </c>
    </row>
    <row r="12" spans="1:62" ht="12.75">
      <c r="A12" s="1">
        <v>4</v>
      </c>
      <c r="B12" s="1" t="s">
        <v>116</v>
      </c>
      <c r="C12" s="1" t="s">
        <v>250</v>
      </c>
      <c r="D12" s="1" t="s">
        <v>169</v>
      </c>
      <c r="E12" s="1" t="s">
        <v>27</v>
      </c>
      <c r="F12" s="1" t="s">
        <v>149</v>
      </c>
      <c r="G12" s="23">
        <v>1</v>
      </c>
      <c r="H12" s="113">
        <v>188</v>
      </c>
      <c r="I12" s="114">
        <v>0</v>
      </c>
      <c r="J12" s="60">
        <f t="shared" si="0"/>
        <v>188</v>
      </c>
      <c r="K12" s="114">
        <v>6</v>
      </c>
      <c r="L12" s="114">
        <v>6</v>
      </c>
      <c r="M12" s="114">
        <v>4</v>
      </c>
      <c r="N12" s="115">
        <v>4</v>
      </c>
      <c r="O12" s="120"/>
      <c r="P12" s="119"/>
      <c r="Q12" s="120"/>
      <c r="R12" s="63">
        <f t="shared" si="1"/>
        <v>0</v>
      </c>
      <c r="S12" s="120"/>
      <c r="T12" s="120"/>
      <c r="U12" s="120"/>
      <c r="V12" s="121"/>
      <c r="W12" s="23"/>
      <c r="X12" s="125"/>
      <c r="Y12" s="126"/>
      <c r="Z12" s="66">
        <f t="shared" si="2"/>
        <v>0</v>
      </c>
      <c r="AA12" s="126"/>
      <c r="AB12" s="126"/>
      <c r="AC12" s="126"/>
      <c r="AD12" s="127"/>
      <c r="AE12" s="23"/>
      <c r="AF12" s="23"/>
      <c r="AG12" s="23"/>
      <c r="AH12" s="22"/>
      <c r="AI12" s="23"/>
      <c r="AJ12" s="23"/>
      <c r="AK12" s="23"/>
      <c r="AL12" s="87"/>
      <c r="AM12" s="23"/>
      <c r="AN12" s="23"/>
      <c r="AO12" s="23"/>
      <c r="AP12" s="22"/>
      <c r="AQ12" s="23"/>
      <c r="AR12" s="23"/>
      <c r="AS12" s="23"/>
      <c r="AT12" s="87"/>
      <c r="AU12" s="23"/>
      <c r="AV12" s="23"/>
      <c r="AW12" s="23"/>
      <c r="AX12" s="22"/>
      <c r="AY12" s="23"/>
      <c r="AZ12" s="23"/>
      <c r="BA12" s="23"/>
      <c r="BB12" s="23"/>
      <c r="BC12">
        <f t="shared" si="3"/>
        <v>4</v>
      </c>
      <c r="BD12">
        <f t="shared" si="4"/>
        <v>188</v>
      </c>
      <c r="BE12" s="31">
        <f>IF($O$4&gt;0,(LARGE(($N12,$V12,$AD12,$AL12,$AT12,$BB12),1)),"0")</f>
        <v>4</v>
      </c>
      <c r="BG12">
        <v>0</v>
      </c>
      <c r="BH12">
        <v>0</v>
      </c>
      <c r="BI12" s="31">
        <f t="shared" si="5"/>
        <v>0</v>
      </c>
      <c r="BJ12">
        <f t="shared" si="6"/>
        <v>188</v>
      </c>
    </row>
    <row r="13" spans="1:62" ht="12.75">
      <c r="A13" s="1">
        <v>5</v>
      </c>
      <c r="B13" s="1" t="s">
        <v>117</v>
      </c>
      <c r="C13" s="1" t="s">
        <v>251</v>
      </c>
      <c r="D13" s="1" t="s">
        <v>170</v>
      </c>
      <c r="E13" s="1" t="s">
        <v>27</v>
      </c>
      <c r="F13" s="1" t="s">
        <v>155</v>
      </c>
      <c r="G13" s="23">
        <v>1</v>
      </c>
      <c r="H13" s="113">
        <v>187</v>
      </c>
      <c r="I13" s="114">
        <v>0</v>
      </c>
      <c r="J13" s="60">
        <f t="shared" si="0"/>
        <v>187</v>
      </c>
      <c r="K13" s="114">
        <v>6.5</v>
      </c>
      <c r="L13" s="114">
        <v>6.5</v>
      </c>
      <c r="M13" s="114">
        <v>5</v>
      </c>
      <c r="N13" s="115">
        <v>5</v>
      </c>
      <c r="O13" s="120"/>
      <c r="P13" s="119"/>
      <c r="Q13" s="120"/>
      <c r="R13" s="63">
        <f t="shared" si="1"/>
        <v>0</v>
      </c>
      <c r="S13" s="120"/>
      <c r="T13" s="120"/>
      <c r="U13" s="120"/>
      <c r="V13" s="121"/>
      <c r="W13" s="23"/>
      <c r="X13" s="125"/>
      <c r="Y13" s="126"/>
      <c r="Z13" s="66">
        <f t="shared" si="2"/>
        <v>0</v>
      </c>
      <c r="AA13" s="126"/>
      <c r="AB13" s="126"/>
      <c r="AC13" s="126"/>
      <c r="AD13" s="127"/>
      <c r="AE13" s="23"/>
      <c r="AF13" s="23"/>
      <c r="AG13" s="23"/>
      <c r="AH13" s="22"/>
      <c r="AI13" s="23"/>
      <c r="AJ13" s="23"/>
      <c r="AK13" s="23"/>
      <c r="AL13" s="87"/>
      <c r="AM13" s="23"/>
      <c r="AN13" s="23"/>
      <c r="AO13" s="23"/>
      <c r="AP13" s="22"/>
      <c r="AQ13" s="23"/>
      <c r="AR13" s="23"/>
      <c r="AS13" s="23"/>
      <c r="AT13" s="87"/>
      <c r="AU13" s="23"/>
      <c r="AV13" s="23"/>
      <c r="AW13" s="23"/>
      <c r="AX13" s="22"/>
      <c r="AY13" s="23"/>
      <c r="AZ13" s="23"/>
      <c r="BA13" s="23"/>
      <c r="BB13" s="23"/>
      <c r="BC13">
        <f t="shared" si="3"/>
        <v>5</v>
      </c>
      <c r="BD13">
        <f t="shared" si="4"/>
        <v>187</v>
      </c>
      <c r="BE13" s="31">
        <f>IF($O$4&gt;0,(LARGE(($N13,$V13,$AD13,$AL13,$AT13,$BB13),1)),"0")</f>
        <v>5</v>
      </c>
      <c r="BG13">
        <v>0</v>
      </c>
      <c r="BH13">
        <v>0</v>
      </c>
      <c r="BI13" s="31">
        <f t="shared" si="5"/>
        <v>0</v>
      </c>
      <c r="BJ13">
        <f t="shared" si="6"/>
        <v>187</v>
      </c>
    </row>
    <row r="14" spans="1:62" ht="12.75">
      <c r="A14" s="1">
        <v>6</v>
      </c>
      <c r="B14" s="1" t="s">
        <v>118</v>
      </c>
      <c r="C14" s="1" t="s">
        <v>252</v>
      </c>
      <c r="D14" s="1" t="s">
        <v>171</v>
      </c>
      <c r="E14" s="1" t="s">
        <v>27</v>
      </c>
      <c r="F14" s="1" t="s">
        <v>159</v>
      </c>
      <c r="G14" s="23">
        <v>1</v>
      </c>
      <c r="H14" s="113">
        <v>186</v>
      </c>
      <c r="I14" s="114">
        <v>0</v>
      </c>
      <c r="J14" s="60">
        <f t="shared" si="0"/>
        <v>186</v>
      </c>
      <c r="K14" s="114">
        <v>5.5</v>
      </c>
      <c r="L14" s="114">
        <v>6</v>
      </c>
      <c r="M14" s="114">
        <v>6</v>
      </c>
      <c r="N14" s="115">
        <v>6</v>
      </c>
      <c r="O14" s="120"/>
      <c r="P14" s="119"/>
      <c r="Q14" s="120"/>
      <c r="R14" s="63">
        <f t="shared" si="1"/>
        <v>0</v>
      </c>
      <c r="S14" s="120"/>
      <c r="T14" s="120"/>
      <c r="U14" s="120"/>
      <c r="V14" s="121"/>
      <c r="W14" s="23"/>
      <c r="X14" s="125"/>
      <c r="Y14" s="126"/>
      <c r="Z14" s="66">
        <f t="shared" si="2"/>
        <v>0</v>
      </c>
      <c r="AA14" s="126"/>
      <c r="AB14" s="126"/>
      <c r="AC14" s="126"/>
      <c r="AD14" s="127"/>
      <c r="AE14" s="23"/>
      <c r="AF14" s="23"/>
      <c r="AG14" s="23"/>
      <c r="AH14" s="22"/>
      <c r="AI14" s="23"/>
      <c r="AJ14" s="23"/>
      <c r="AK14" s="23"/>
      <c r="AL14" s="87"/>
      <c r="AM14" s="23"/>
      <c r="AN14" s="23"/>
      <c r="AO14" s="23"/>
      <c r="AP14" s="22"/>
      <c r="AQ14" s="23"/>
      <c r="AR14" s="23"/>
      <c r="AS14" s="23"/>
      <c r="AT14" s="87"/>
      <c r="AU14" s="23"/>
      <c r="AV14" s="23"/>
      <c r="AW14" s="23"/>
      <c r="AX14" s="22"/>
      <c r="AY14" s="23"/>
      <c r="AZ14" s="23"/>
      <c r="BA14" s="23"/>
      <c r="BB14" s="23"/>
      <c r="BC14">
        <f t="shared" si="3"/>
        <v>6</v>
      </c>
      <c r="BD14">
        <f t="shared" si="4"/>
        <v>186</v>
      </c>
      <c r="BE14" s="31">
        <f>IF($O$4&gt;0,(LARGE(($N14,$V14,$AD14,$AL14,$AT14,$BB14),1)),"0")</f>
        <v>6</v>
      </c>
      <c r="BG14">
        <v>0</v>
      </c>
      <c r="BH14">
        <v>0</v>
      </c>
      <c r="BI14" s="31">
        <f t="shared" si="5"/>
        <v>0</v>
      </c>
      <c r="BJ14">
        <f t="shared" si="6"/>
        <v>186</v>
      </c>
    </row>
    <row r="15" spans="1:62" ht="12.75">
      <c r="A15" s="1">
        <v>7</v>
      </c>
      <c r="C15" s="1" t="s">
        <v>253</v>
      </c>
      <c r="D15" s="1" t="s">
        <v>172</v>
      </c>
      <c r="E15" s="1" t="s">
        <v>27</v>
      </c>
      <c r="F15" s="1" t="s">
        <v>149</v>
      </c>
      <c r="G15" s="59">
        <v>1</v>
      </c>
      <c r="H15" s="91">
        <v>185</v>
      </c>
      <c r="I15" s="59">
        <v>0</v>
      </c>
      <c r="J15" s="60">
        <f t="shared" si="0"/>
        <v>185</v>
      </c>
      <c r="K15" s="59">
        <v>5.5</v>
      </c>
      <c r="L15" s="59">
        <v>5.5</v>
      </c>
      <c r="M15" s="59">
        <v>7</v>
      </c>
      <c r="N15" s="61">
        <v>7</v>
      </c>
      <c r="R15" s="63">
        <f t="shared" si="1"/>
        <v>0</v>
      </c>
      <c r="Z15" s="66">
        <f t="shared" si="2"/>
        <v>0</v>
      </c>
      <c r="BC15">
        <f t="shared" si="3"/>
        <v>7</v>
      </c>
      <c r="BD15">
        <f t="shared" si="4"/>
        <v>185</v>
      </c>
      <c r="BE15" s="31">
        <f>IF($O$4&gt;0,(LARGE(($N15,$V15,$AD15,$AL15,$AT15,$BB15),1)),"0")</f>
        <v>7</v>
      </c>
      <c r="BG15">
        <v>0</v>
      </c>
      <c r="BH15">
        <v>0</v>
      </c>
      <c r="BI15" s="31">
        <f t="shared" si="5"/>
        <v>0</v>
      </c>
      <c r="BJ15">
        <f t="shared" si="6"/>
        <v>185</v>
      </c>
    </row>
    <row r="16" spans="1:62" ht="12.75">
      <c r="A16" s="1">
        <v>8</v>
      </c>
      <c r="C16" s="1" t="s">
        <v>254</v>
      </c>
      <c r="D16" s="1" t="s">
        <v>173</v>
      </c>
      <c r="E16" s="1" t="s">
        <v>27</v>
      </c>
      <c r="F16" s="1" t="s">
        <v>149</v>
      </c>
      <c r="G16" s="59">
        <v>1</v>
      </c>
      <c r="H16" s="91">
        <v>168.5</v>
      </c>
      <c r="I16" s="59">
        <v>0</v>
      </c>
      <c r="J16" s="60">
        <f t="shared" si="0"/>
        <v>168.5</v>
      </c>
      <c r="K16" s="59">
        <v>5</v>
      </c>
      <c r="L16" s="59">
        <v>5</v>
      </c>
      <c r="M16" s="59">
        <v>8</v>
      </c>
      <c r="N16" s="61">
        <v>8</v>
      </c>
      <c r="R16" s="63">
        <f t="shared" si="1"/>
        <v>0</v>
      </c>
      <c r="X16" s="125"/>
      <c r="Z16" s="66">
        <f t="shared" si="2"/>
        <v>0</v>
      </c>
      <c r="BC16">
        <f t="shared" si="3"/>
        <v>8</v>
      </c>
      <c r="BD16">
        <f t="shared" si="4"/>
        <v>168.5</v>
      </c>
      <c r="BE16" s="31">
        <f>IF($O$4&gt;0,(LARGE(($N16,$V16,$AD16,$AL16,$AT16,$BB16),1)),"0")</f>
        <v>8</v>
      </c>
      <c r="BG16">
        <v>0</v>
      </c>
      <c r="BH16">
        <v>0</v>
      </c>
      <c r="BI16" s="31">
        <f t="shared" si="5"/>
        <v>0</v>
      </c>
      <c r="BJ16">
        <f t="shared" si="6"/>
        <v>168.5</v>
      </c>
    </row>
    <row r="17" spans="1:62" ht="12.75">
      <c r="A17" s="1">
        <v>9</v>
      </c>
      <c r="C17" s="1" t="s">
        <v>255</v>
      </c>
      <c r="D17" s="1" t="s">
        <v>174</v>
      </c>
      <c r="E17" s="1" t="s">
        <v>27</v>
      </c>
      <c r="F17" s="1" t="s">
        <v>162</v>
      </c>
      <c r="G17" s="59">
        <v>1</v>
      </c>
      <c r="H17" s="91">
        <v>158.5</v>
      </c>
      <c r="I17" s="59">
        <v>0</v>
      </c>
      <c r="J17" s="60">
        <f t="shared" si="0"/>
        <v>158.5</v>
      </c>
      <c r="K17" s="59">
        <v>5</v>
      </c>
      <c r="L17" s="59">
        <v>5</v>
      </c>
      <c r="M17" s="59">
        <v>9</v>
      </c>
      <c r="N17" s="61">
        <v>9</v>
      </c>
      <c r="R17" s="63">
        <f t="shared" si="1"/>
        <v>0</v>
      </c>
      <c r="Z17" s="66">
        <f t="shared" si="2"/>
        <v>0</v>
      </c>
      <c r="BC17">
        <f t="shared" si="3"/>
        <v>9</v>
      </c>
      <c r="BD17">
        <f t="shared" si="4"/>
        <v>158.5</v>
      </c>
      <c r="BE17" s="31">
        <f>IF($O$4&gt;0,(LARGE(($N17,$V17,$AD17,$AL17,$AT17,$BB17),1)),"0")</f>
        <v>9</v>
      </c>
      <c r="BG17">
        <v>0</v>
      </c>
      <c r="BH17">
        <v>0</v>
      </c>
      <c r="BI17" s="31">
        <f t="shared" si="5"/>
        <v>0</v>
      </c>
      <c r="BJ17">
        <f t="shared" si="6"/>
        <v>158.5</v>
      </c>
    </row>
    <row r="18" spans="1:62" ht="12.75">
      <c r="A18" s="1">
        <v>10</v>
      </c>
      <c r="C18" s="1" t="s">
        <v>256</v>
      </c>
      <c r="D18" s="1" t="s">
        <v>175</v>
      </c>
      <c r="E18" s="1" t="s">
        <v>27</v>
      </c>
      <c r="F18" s="1" t="s">
        <v>149</v>
      </c>
      <c r="G18" s="59">
        <v>1</v>
      </c>
      <c r="H18" s="91">
        <v>158.5</v>
      </c>
      <c r="I18" s="59">
        <v>0</v>
      </c>
      <c r="J18" s="60">
        <f t="shared" si="0"/>
        <v>158.5</v>
      </c>
      <c r="K18" s="59">
        <v>4.5</v>
      </c>
      <c r="L18" s="59">
        <v>5</v>
      </c>
      <c r="M18" s="59">
        <v>10</v>
      </c>
      <c r="N18" s="61">
        <v>10</v>
      </c>
      <c r="R18" s="63">
        <f t="shared" si="1"/>
        <v>0</v>
      </c>
      <c r="Z18" s="66">
        <f t="shared" si="2"/>
        <v>0</v>
      </c>
      <c r="BC18">
        <f t="shared" si="3"/>
        <v>10</v>
      </c>
      <c r="BD18">
        <f t="shared" si="4"/>
        <v>158.5</v>
      </c>
      <c r="BE18" s="31">
        <f>IF($O$4&gt;0,(LARGE(($N18,$V18,$AD18,$AL18,$AT18,$BB18),1)),"0")</f>
        <v>10</v>
      </c>
      <c r="BG18">
        <v>0</v>
      </c>
      <c r="BH18">
        <v>0</v>
      </c>
      <c r="BI18" s="31">
        <f t="shared" si="5"/>
        <v>0</v>
      </c>
      <c r="BJ18">
        <f t="shared" si="6"/>
        <v>158.5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P9:Q65295 H9:I65295 AV9:AW65295 X9:Y65295 AF9:AG65295 AN9:AO65295">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U8:V65295 BA8:BB65295 AS8:AT65295 AK8:AL65295 AC8:AD65295 M8:N65295">
      <formula1>0</formula1>
      <formula2>999</formula2>
    </dataValidation>
    <dataValidation type="decimal" allowBlank="1" showInputMessage="1" showErrorMessage="1" sqref="K1:L2 S1:T2 AY1:AZ2 AQ1:AR2 AI1:AJ2 AA1:AB2 S8:T65295 AY8:AZ65295 AQ8:AR65295 AI8:AJ65295 AA8:AB65295 K8:L65295">
      <formula1>0</formula1>
      <formula2>99</formula2>
    </dataValidation>
    <dataValidation type="decimal" allowBlank="1" showInputMessage="1" showErrorMessage="1" sqref="H1:I2 P1:Q2 AV1:AW2 AN1:AO2 AF1:AG2 X1:Y2 P8:Q65295 AV8:AW65295 AN8:AO65295 AF8:AG65295 X8:Y65295 H8:I65295">
      <formula1>0</formula1>
      <formula2>400</formula2>
    </dataValidation>
    <dataValidation operator="lessThanOrEqual" allowBlank="1" showInputMessage="1" showErrorMessage="1" sqref="AH8 AP8 AX8 J1:J2 R1:R2 AX1:AX2 AP1:AP2 AH1:AH2 Z1:Z2 BC1:BK8 BL1:BL4 BL7:BL8 J8:J18 Z8:Z18 R8:R18 BC9:BE18 BI9:BJ18"/>
    <dataValidation type="list" allowBlank="1" showInputMessage="1" showErrorMessage="1" sqref="BM1:BM2 BM9:BM65295">
      <formula1>"ja,nee"</formula1>
    </dataValidation>
    <dataValidation type="decimal" operator="lessThanOrEqual" allowBlank="1" showInputMessage="1" showErrorMessage="1" sqref="BG9:BH18 Z19:Z65295 BC19:BL65295 J19:J65295 AP9:AP65295 R19:R65295 AH9:AH65295 AX9:AX65295 BK9:BL18">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4.xml><?xml version="1.0" encoding="utf-8"?>
<worksheet xmlns="http://schemas.openxmlformats.org/spreadsheetml/2006/main" xmlns:r="http://schemas.openxmlformats.org/officeDocument/2006/relationships">
  <sheetPr codeName="Blad72"/>
  <dimension ref="A1:BN22"/>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23.140625" style="1" bestFit="1" customWidth="1"/>
    <col min="4" max="4" width="19.7109375" style="1" bestFit="1" customWidth="1"/>
    <col min="5" max="5" width="3.00390625" style="1" bestFit="1" customWidth="1"/>
    <col min="6" max="6" width="21.8515625" style="1" bestFit="1" customWidth="1"/>
    <col min="7" max="7" width="4.7109375" style="59" hidden="1" customWidth="1"/>
    <col min="8" max="8" width="5.57421875" style="91" bestFit="1" customWidth="1"/>
    <col min="9" max="9" width="5.28125" style="59" hidden="1" customWidth="1"/>
    <col min="10" max="10" width="6.00390625" style="60" hidden="1" customWidth="1"/>
    <col min="11" max="12" width="4.28125" style="59" bestFit="1" customWidth="1"/>
    <col min="13" max="13" width="3.00390625" style="59" customWidth="1"/>
    <col min="14" max="14" width="4.421875" style="61" bestFit="1" customWidth="1"/>
    <col min="15" max="15" width="4.7109375" style="62" hidden="1" customWidth="1"/>
    <col min="16" max="16" width="5.57421875" style="93" bestFit="1" customWidth="1"/>
    <col min="17" max="17" width="5.28125" style="62" hidden="1" customWidth="1"/>
    <col min="18" max="18" width="6.421875" style="63" hidden="1" customWidth="1"/>
    <col min="19" max="20" width="4.28125" style="62" bestFit="1" customWidth="1"/>
    <col min="21" max="21" width="3.00390625" style="62" customWidth="1"/>
    <col min="22" max="22" width="4.421875" style="64" bestFit="1" customWidth="1"/>
    <col min="23" max="23" width="4.7109375" style="65" hidden="1" customWidth="1"/>
    <col min="24" max="24" width="5.57421875" style="95" bestFit="1" customWidth="1"/>
    <col min="25" max="25" width="5.7109375" style="65" hidden="1" customWidth="1"/>
    <col min="26" max="26" width="6.421875" style="66" hidden="1" customWidth="1"/>
    <col min="27" max="28" width="4.28125" style="65" bestFit="1" customWidth="1"/>
    <col min="29" max="29" width="2.8515625" style="65" bestFit="1"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28</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ht="12.75">
      <c r="A9" s="1">
        <v>1</v>
      </c>
      <c r="C9" s="1" t="s">
        <v>267</v>
      </c>
      <c r="D9" s="1" t="s">
        <v>189</v>
      </c>
      <c r="E9" s="1" t="s">
        <v>28</v>
      </c>
      <c r="F9" s="1" t="s">
        <v>132</v>
      </c>
      <c r="G9" s="59">
        <v>3</v>
      </c>
      <c r="H9" s="91">
        <v>218.5</v>
      </c>
      <c r="I9" s="59">
        <v>0</v>
      </c>
      <c r="J9" s="60">
        <f aca="true" t="shared" si="0" ref="J9:J22">H9+I9</f>
        <v>218.5</v>
      </c>
      <c r="K9" s="59">
        <v>7.5</v>
      </c>
      <c r="L9" s="59">
        <v>7.5</v>
      </c>
      <c r="M9" s="59">
        <v>1</v>
      </c>
      <c r="N9" s="61">
        <v>1</v>
      </c>
      <c r="R9" s="63">
        <f aca="true" t="shared" si="1" ref="R9:R22">P9+Q9</f>
        <v>0</v>
      </c>
      <c r="Z9" s="66">
        <f aca="true" t="shared" si="2" ref="Z9:Z22">X9+Y9</f>
        <v>0</v>
      </c>
      <c r="BC9">
        <f aca="true" t="shared" si="3" ref="BC9:BC22">N9+V9+AD9+AL9+AT9+BB9</f>
        <v>1</v>
      </c>
      <c r="BD9">
        <f aca="true" t="shared" si="4" ref="BD9:BD22">J9+R9+Z9+AH9+AP9+AX9</f>
        <v>218.5</v>
      </c>
      <c r="BE9" s="31">
        <f>IF($O$4&gt;0,(LARGE(($N9,$V9,$AD9,$AL9,$AT9,$BB9),1)),"0")</f>
        <v>1</v>
      </c>
      <c r="BG9">
        <v>0</v>
      </c>
      <c r="BH9">
        <v>0</v>
      </c>
      <c r="BI9" s="31">
        <f aca="true" t="shared" si="5" ref="BI9:BI22">BC9-BE9-BF9</f>
        <v>0</v>
      </c>
      <c r="BJ9">
        <f aca="true" t="shared" si="6" ref="BJ9:BJ22">BD9-BG9-BH9</f>
        <v>218.5</v>
      </c>
      <c r="BN9" s="86"/>
    </row>
    <row r="10" spans="1:62" ht="12.75">
      <c r="A10" s="1">
        <v>2</v>
      </c>
      <c r="C10" s="1" t="s">
        <v>268</v>
      </c>
      <c r="D10" s="1" t="s">
        <v>190</v>
      </c>
      <c r="E10" s="1" t="s">
        <v>28</v>
      </c>
      <c r="F10" s="1" t="s">
        <v>140</v>
      </c>
      <c r="G10" s="23">
        <v>3</v>
      </c>
      <c r="H10" s="113">
        <v>209.5</v>
      </c>
      <c r="I10" s="114">
        <v>0</v>
      </c>
      <c r="J10" s="60">
        <f t="shared" si="0"/>
        <v>209.5</v>
      </c>
      <c r="K10" s="114">
        <v>7</v>
      </c>
      <c r="L10" s="114">
        <v>7</v>
      </c>
      <c r="M10" s="114">
        <v>2</v>
      </c>
      <c r="N10" s="115">
        <v>2</v>
      </c>
      <c r="O10" s="23"/>
      <c r="P10" s="119"/>
      <c r="Q10" s="120"/>
      <c r="R10" s="63">
        <f t="shared" si="1"/>
        <v>0</v>
      </c>
      <c r="S10" s="120"/>
      <c r="T10" s="120"/>
      <c r="U10" s="120"/>
      <c r="V10" s="121"/>
      <c r="W10" s="23"/>
      <c r="X10" s="125"/>
      <c r="Y10" s="126"/>
      <c r="Z10" s="66">
        <f t="shared" si="2"/>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 t="shared" si="3"/>
        <v>2</v>
      </c>
      <c r="BD10">
        <f t="shared" si="4"/>
        <v>209.5</v>
      </c>
      <c r="BE10" s="31">
        <f>IF($O$4&gt;0,(LARGE(($N10,$V10,$AD10,$AL10,$AT10,$BB10),1)),"0")</f>
        <v>2</v>
      </c>
      <c r="BG10">
        <v>203.5</v>
      </c>
      <c r="BH10">
        <v>0</v>
      </c>
      <c r="BI10" s="31">
        <f t="shared" si="5"/>
        <v>0</v>
      </c>
      <c r="BJ10">
        <f t="shared" si="6"/>
        <v>6</v>
      </c>
    </row>
    <row r="11" spans="1:62" ht="12.75">
      <c r="A11" s="1">
        <v>3</v>
      </c>
      <c r="C11" s="1" t="s">
        <v>269</v>
      </c>
      <c r="D11" s="1" t="s">
        <v>191</v>
      </c>
      <c r="E11" s="1" t="s">
        <v>28</v>
      </c>
      <c r="F11" s="1" t="s">
        <v>142</v>
      </c>
      <c r="G11" s="23">
        <v>3</v>
      </c>
      <c r="H11" s="113">
        <v>203</v>
      </c>
      <c r="I11" s="114">
        <v>0</v>
      </c>
      <c r="J11" s="60">
        <f t="shared" si="0"/>
        <v>203</v>
      </c>
      <c r="K11" s="114">
        <v>7</v>
      </c>
      <c r="L11" s="114">
        <v>7</v>
      </c>
      <c r="M11" s="114">
        <v>3</v>
      </c>
      <c r="N11" s="115">
        <v>3</v>
      </c>
      <c r="O11" s="23"/>
      <c r="P11" s="119"/>
      <c r="Q11" s="120"/>
      <c r="R11" s="63">
        <f t="shared" si="1"/>
        <v>0</v>
      </c>
      <c r="S11" s="120"/>
      <c r="T11" s="120"/>
      <c r="U11" s="120"/>
      <c r="V11" s="121"/>
      <c r="W11" s="23"/>
      <c r="X11" s="125"/>
      <c r="Y11" s="126"/>
      <c r="Z11" s="66">
        <f t="shared" si="2"/>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3"/>
        <v>3</v>
      </c>
      <c r="BD11">
        <f t="shared" si="4"/>
        <v>203</v>
      </c>
      <c r="BE11" s="31">
        <f>IF($O$4&gt;0,(LARGE(($N11,$V11,$AD11,$AL11,$AT11,$BB11),1)),"0")</f>
        <v>3</v>
      </c>
      <c r="BG11">
        <v>200</v>
      </c>
      <c r="BH11">
        <v>0</v>
      </c>
      <c r="BI11" s="31">
        <f t="shared" si="5"/>
        <v>0</v>
      </c>
      <c r="BJ11">
        <f t="shared" si="6"/>
        <v>3</v>
      </c>
    </row>
    <row r="12" spans="1:62" ht="12.75">
      <c r="A12" s="1">
        <v>4</v>
      </c>
      <c r="C12" s="1" t="s">
        <v>270</v>
      </c>
      <c r="D12" s="1" t="s">
        <v>192</v>
      </c>
      <c r="E12" s="1" t="s">
        <v>28</v>
      </c>
      <c r="F12" s="86" t="s">
        <v>193</v>
      </c>
      <c r="G12" s="23">
        <v>3</v>
      </c>
      <c r="H12" s="113">
        <v>203</v>
      </c>
      <c r="I12" s="114">
        <v>0</v>
      </c>
      <c r="J12" s="60">
        <f t="shared" si="0"/>
        <v>203</v>
      </c>
      <c r="K12" s="114">
        <v>7</v>
      </c>
      <c r="L12" s="114">
        <v>7</v>
      </c>
      <c r="M12" s="114">
        <v>3</v>
      </c>
      <c r="N12" s="115">
        <v>3</v>
      </c>
      <c r="O12" s="23"/>
      <c r="P12" s="119"/>
      <c r="Q12" s="120"/>
      <c r="R12" s="63">
        <f t="shared" si="1"/>
        <v>0</v>
      </c>
      <c r="S12" s="120"/>
      <c r="T12" s="120"/>
      <c r="U12" s="120"/>
      <c r="V12" s="121"/>
      <c r="W12" s="23"/>
      <c r="X12" s="125"/>
      <c r="Y12" s="126"/>
      <c r="Z12" s="66">
        <f t="shared" si="2"/>
        <v>0</v>
      </c>
      <c r="AA12" s="126"/>
      <c r="AB12" s="126"/>
      <c r="AC12" s="126"/>
      <c r="AD12" s="127"/>
      <c r="AE12" s="23"/>
      <c r="AF12" s="23"/>
      <c r="AG12" s="23"/>
      <c r="AH12" s="22"/>
      <c r="AI12" s="23"/>
      <c r="AJ12" s="23"/>
      <c r="AK12" s="23"/>
      <c r="AL12" s="87"/>
      <c r="AM12" s="23"/>
      <c r="AN12" s="23"/>
      <c r="AO12" s="23"/>
      <c r="AP12" s="22"/>
      <c r="AQ12" s="23"/>
      <c r="AR12" s="23"/>
      <c r="AS12" s="23"/>
      <c r="AT12" s="87"/>
      <c r="AU12" s="23"/>
      <c r="AV12" s="23"/>
      <c r="AW12" s="23"/>
      <c r="AX12" s="22"/>
      <c r="AY12" s="23"/>
      <c r="AZ12" s="23"/>
      <c r="BA12" s="23"/>
      <c r="BB12" s="23"/>
      <c r="BC12">
        <f t="shared" si="3"/>
        <v>3</v>
      </c>
      <c r="BD12">
        <f t="shared" si="4"/>
        <v>203</v>
      </c>
      <c r="BE12" s="31">
        <f>IF($O$4&gt;0,(LARGE(($N12,$V12,$AD12,$AL12,$AT12,$BB12),1)),"0")</f>
        <v>3</v>
      </c>
      <c r="BG12">
        <v>205</v>
      </c>
      <c r="BH12">
        <v>0</v>
      </c>
      <c r="BI12" s="31">
        <f t="shared" si="5"/>
        <v>0</v>
      </c>
      <c r="BJ12">
        <f t="shared" si="6"/>
        <v>-2</v>
      </c>
    </row>
    <row r="13" spans="1:62" ht="12.75">
      <c r="A13" s="1">
        <v>5</v>
      </c>
      <c r="C13" s="1" t="s">
        <v>271</v>
      </c>
      <c r="D13" s="1" t="s">
        <v>194</v>
      </c>
      <c r="E13" s="1" t="s">
        <v>28</v>
      </c>
      <c r="F13" s="1" t="s">
        <v>149</v>
      </c>
      <c r="G13" s="23">
        <v>3</v>
      </c>
      <c r="H13" s="113">
        <v>199</v>
      </c>
      <c r="I13" s="114">
        <v>0</v>
      </c>
      <c r="J13" s="60">
        <f t="shared" si="0"/>
        <v>199</v>
      </c>
      <c r="K13" s="114">
        <v>7</v>
      </c>
      <c r="L13" s="114">
        <v>7</v>
      </c>
      <c r="M13" s="114">
        <v>5</v>
      </c>
      <c r="N13" s="115">
        <v>5</v>
      </c>
      <c r="O13" s="23"/>
      <c r="P13" s="119"/>
      <c r="Q13" s="120"/>
      <c r="R13" s="63">
        <f t="shared" si="1"/>
        <v>0</v>
      </c>
      <c r="S13" s="120"/>
      <c r="T13" s="120"/>
      <c r="U13" s="120"/>
      <c r="V13" s="121"/>
      <c r="W13" s="23"/>
      <c r="X13" s="125"/>
      <c r="Y13" s="126"/>
      <c r="Z13" s="66">
        <f t="shared" si="2"/>
        <v>0</v>
      </c>
      <c r="AA13" s="126"/>
      <c r="AB13" s="126"/>
      <c r="AC13" s="126"/>
      <c r="AD13" s="127"/>
      <c r="AE13" s="23"/>
      <c r="AF13" s="23"/>
      <c r="AG13" s="23"/>
      <c r="AH13" s="22"/>
      <c r="AI13" s="23"/>
      <c r="AJ13" s="23"/>
      <c r="AK13" s="23"/>
      <c r="AL13" s="87"/>
      <c r="AM13" s="23"/>
      <c r="AN13" s="23"/>
      <c r="AO13" s="23"/>
      <c r="AP13" s="22"/>
      <c r="AQ13" s="23"/>
      <c r="AR13" s="23"/>
      <c r="AS13" s="23"/>
      <c r="AT13" s="87"/>
      <c r="AU13" s="23"/>
      <c r="AV13" s="23"/>
      <c r="AW13" s="23"/>
      <c r="AX13" s="22"/>
      <c r="AY13" s="23"/>
      <c r="AZ13" s="23"/>
      <c r="BA13" s="23"/>
      <c r="BB13" s="23"/>
      <c r="BC13">
        <f t="shared" si="3"/>
        <v>5</v>
      </c>
      <c r="BD13">
        <f t="shared" si="4"/>
        <v>199</v>
      </c>
      <c r="BE13" s="31">
        <f>IF($O$4&gt;0,(LARGE(($N13,$V13,$AD13,$AL13,$AT13,$BB13),1)),"0")</f>
        <v>5</v>
      </c>
      <c r="BG13">
        <v>202</v>
      </c>
      <c r="BH13">
        <v>0</v>
      </c>
      <c r="BI13" s="31">
        <f t="shared" si="5"/>
        <v>0</v>
      </c>
      <c r="BJ13">
        <f t="shared" si="6"/>
        <v>-3</v>
      </c>
    </row>
    <row r="14" spans="1:62" ht="12.75">
      <c r="A14" s="1">
        <v>6</v>
      </c>
      <c r="C14" s="1" t="s">
        <v>272</v>
      </c>
      <c r="D14" s="1" t="s">
        <v>195</v>
      </c>
      <c r="E14" s="1" t="s">
        <v>28</v>
      </c>
      <c r="F14" s="1" t="s">
        <v>138</v>
      </c>
      <c r="G14" s="23">
        <v>3</v>
      </c>
      <c r="H14" s="113">
        <v>198</v>
      </c>
      <c r="I14" s="114">
        <v>0</v>
      </c>
      <c r="J14" s="60">
        <f t="shared" si="0"/>
        <v>198</v>
      </c>
      <c r="K14" s="114">
        <v>7</v>
      </c>
      <c r="L14" s="114">
        <v>7</v>
      </c>
      <c r="M14" s="114">
        <v>6</v>
      </c>
      <c r="N14" s="115">
        <v>6</v>
      </c>
      <c r="O14" s="23"/>
      <c r="P14" s="119"/>
      <c r="Q14" s="120"/>
      <c r="R14" s="63">
        <f t="shared" si="1"/>
        <v>0</v>
      </c>
      <c r="S14" s="120"/>
      <c r="T14" s="120"/>
      <c r="U14" s="120"/>
      <c r="V14" s="121"/>
      <c r="W14" s="23"/>
      <c r="X14" s="125"/>
      <c r="Y14" s="126"/>
      <c r="Z14" s="66">
        <f t="shared" si="2"/>
        <v>0</v>
      </c>
      <c r="AA14" s="126"/>
      <c r="AB14" s="126"/>
      <c r="AC14" s="126"/>
      <c r="AD14" s="127"/>
      <c r="AE14" s="23"/>
      <c r="AF14" s="23"/>
      <c r="AG14" s="23"/>
      <c r="AH14" s="22"/>
      <c r="AI14" s="23"/>
      <c r="AJ14" s="23"/>
      <c r="AK14" s="23"/>
      <c r="AL14" s="87"/>
      <c r="AM14" s="23"/>
      <c r="AN14" s="23"/>
      <c r="AO14" s="23"/>
      <c r="AP14" s="22"/>
      <c r="AQ14" s="23"/>
      <c r="AR14" s="23"/>
      <c r="AS14" s="23"/>
      <c r="AT14" s="87"/>
      <c r="AU14" s="23"/>
      <c r="AV14" s="23"/>
      <c r="AW14" s="23"/>
      <c r="AX14" s="22"/>
      <c r="AY14" s="23"/>
      <c r="AZ14" s="23"/>
      <c r="BA14" s="23"/>
      <c r="BB14" s="23"/>
      <c r="BC14">
        <f t="shared" si="3"/>
        <v>6</v>
      </c>
      <c r="BD14">
        <f t="shared" si="4"/>
        <v>198</v>
      </c>
      <c r="BE14" s="31">
        <f>IF($O$4&gt;0,(LARGE(($N14,$V14,$AD14,$AL14,$AT14,$BB14),1)),"0")</f>
        <v>6</v>
      </c>
      <c r="BG14">
        <v>196.5</v>
      </c>
      <c r="BH14">
        <v>0</v>
      </c>
      <c r="BI14" s="31">
        <f t="shared" si="5"/>
        <v>0</v>
      </c>
      <c r="BJ14">
        <f t="shared" si="6"/>
        <v>1.5</v>
      </c>
    </row>
    <row r="15" spans="1:66" ht="12.75">
      <c r="A15" s="1">
        <v>7</v>
      </c>
      <c r="C15" s="1" t="s">
        <v>273</v>
      </c>
      <c r="D15" s="1" t="s">
        <v>196</v>
      </c>
      <c r="E15" s="1" t="s">
        <v>28</v>
      </c>
      <c r="F15" s="1" t="s">
        <v>146</v>
      </c>
      <c r="G15" s="23">
        <v>3</v>
      </c>
      <c r="H15" s="113">
        <v>197</v>
      </c>
      <c r="I15" s="114">
        <v>0</v>
      </c>
      <c r="J15" s="60">
        <f t="shared" si="0"/>
        <v>197</v>
      </c>
      <c r="K15" s="114">
        <v>7</v>
      </c>
      <c r="L15" s="114">
        <v>7</v>
      </c>
      <c r="M15" s="114">
        <v>7</v>
      </c>
      <c r="N15" s="115">
        <v>7</v>
      </c>
      <c r="O15" s="23"/>
      <c r="P15" s="119"/>
      <c r="Q15" s="120"/>
      <c r="R15" s="63">
        <f t="shared" si="1"/>
        <v>0</v>
      </c>
      <c r="S15" s="120"/>
      <c r="T15" s="120"/>
      <c r="U15" s="120"/>
      <c r="V15" s="121"/>
      <c r="W15" s="23"/>
      <c r="X15" s="125"/>
      <c r="Y15" s="126"/>
      <c r="Z15" s="66">
        <f t="shared" si="2"/>
        <v>0</v>
      </c>
      <c r="AA15" s="126"/>
      <c r="AB15" s="126"/>
      <c r="AC15" s="126"/>
      <c r="AD15" s="127"/>
      <c r="AE15" s="23"/>
      <c r="AF15" s="23"/>
      <c r="AG15" s="23"/>
      <c r="AH15" s="22"/>
      <c r="AI15" s="23"/>
      <c r="AJ15" s="23"/>
      <c r="AK15" s="23"/>
      <c r="AL15" s="87"/>
      <c r="AM15" s="23"/>
      <c r="AN15" s="23"/>
      <c r="AO15" s="23"/>
      <c r="AP15" s="22"/>
      <c r="AQ15" s="23"/>
      <c r="AR15" s="23"/>
      <c r="AS15" s="23"/>
      <c r="AT15" s="87"/>
      <c r="AU15" s="23"/>
      <c r="AV15" s="23"/>
      <c r="AW15" s="23"/>
      <c r="AX15" s="22"/>
      <c r="AY15" s="23"/>
      <c r="AZ15" s="23"/>
      <c r="BA15" s="23"/>
      <c r="BB15" s="23"/>
      <c r="BC15">
        <f t="shared" si="3"/>
        <v>7</v>
      </c>
      <c r="BD15">
        <f t="shared" si="4"/>
        <v>197</v>
      </c>
      <c r="BE15" s="31">
        <f>IF($O$4&gt;0,(LARGE(($N15,$V15,$AD15,$AL15,$AT15,$BB15),1)),"0")</f>
        <v>7</v>
      </c>
      <c r="BG15">
        <v>0</v>
      </c>
      <c r="BH15">
        <v>0</v>
      </c>
      <c r="BI15" s="31">
        <f t="shared" si="5"/>
        <v>0</v>
      </c>
      <c r="BJ15">
        <f t="shared" si="6"/>
        <v>197</v>
      </c>
      <c r="BN15" s="86"/>
    </row>
    <row r="16" spans="1:62" ht="12.75">
      <c r="A16" s="1">
        <v>8</v>
      </c>
      <c r="C16" s="1" t="s">
        <v>274</v>
      </c>
      <c r="D16" s="1" t="s">
        <v>197</v>
      </c>
      <c r="E16" s="1" t="s">
        <v>28</v>
      </c>
      <c r="F16" s="1" t="s">
        <v>198</v>
      </c>
      <c r="G16" s="23">
        <v>3</v>
      </c>
      <c r="H16" s="113">
        <v>195.5</v>
      </c>
      <c r="I16" s="114">
        <v>0</v>
      </c>
      <c r="J16" s="60">
        <f t="shared" si="0"/>
        <v>195.5</v>
      </c>
      <c r="K16" s="114">
        <v>7</v>
      </c>
      <c r="L16" s="114">
        <v>7</v>
      </c>
      <c r="M16" s="114">
        <v>8</v>
      </c>
      <c r="N16" s="115">
        <v>8</v>
      </c>
      <c r="O16" s="23"/>
      <c r="P16" s="119"/>
      <c r="Q16" s="120"/>
      <c r="R16" s="63">
        <f t="shared" si="1"/>
        <v>0</v>
      </c>
      <c r="S16" s="120"/>
      <c r="T16" s="120"/>
      <c r="U16" s="120"/>
      <c r="V16" s="121"/>
      <c r="W16" s="23"/>
      <c r="X16" s="125"/>
      <c r="Y16" s="126"/>
      <c r="Z16" s="66">
        <f t="shared" si="2"/>
        <v>0</v>
      </c>
      <c r="AA16" s="126"/>
      <c r="AB16" s="126"/>
      <c r="AC16" s="126"/>
      <c r="AD16" s="127"/>
      <c r="AE16" s="23"/>
      <c r="AF16" s="23"/>
      <c r="AG16" s="23"/>
      <c r="AH16" s="22"/>
      <c r="AI16" s="23"/>
      <c r="AJ16" s="23"/>
      <c r="AK16" s="23"/>
      <c r="AL16" s="87"/>
      <c r="AM16" s="23"/>
      <c r="AN16" s="23"/>
      <c r="AO16" s="23"/>
      <c r="AP16" s="22"/>
      <c r="AQ16" s="23"/>
      <c r="AR16" s="23"/>
      <c r="AS16" s="23"/>
      <c r="AT16" s="87"/>
      <c r="AU16" s="23"/>
      <c r="AV16" s="23"/>
      <c r="AW16" s="23"/>
      <c r="AX16" s="22"/>
      <c r="AY16" s="23"/>
      <c r="AZ16" s="23"/>
      <c r="BA16" s="23"/>
      <c r="BB16" s="23"/>
      <c r="BC16">
        <f t="shared" si="3"/>
        <v>8</v>
      </c>
      <c r="BD16">
        <f t="shared" si="4"/>
        <v>195.5</v>
      </c>
      <c r="BE16" s="31">
        <f>IF($O$4&gt;0,(LARGE(($N16,$V16,$AD16,$AL16,$AT16,$BB16),1)),"0")</f>
        <v>8</v>
      </c>
      <c r="BG16">
        <v>0</v>
      </c>
      <c r="BH16">
        <v>0</v>
      </c>
      <c r="BI16" s="31">
        <f t="shared" si="5"/>
        <v>0</v>
      </c>
      <c r="BJ16">
        <f t="shared" si="6"/>
        <v>195.5</v>
      </c>
    </row>
    <row r="17" spans="1:62" ht="12.75">
      <c r="A17" s="1">
        <v>9</v>
      </c>
      <c r="C17" s="1" t="s">
        <v>275</v>
      </c>
      <c r="D17" s="1" t="s">
        <v>199</v>
      </c>
      <c r="E17" s="1" t="s">
        <v>28</v>
      </c>
      <c r="F17" s="1" t="s">
        <v>200</v>
      </c>
      <c r="G17" s="23">
        <v>3</v>
      </c>
      <c r="H17" s="113">
        <v>194.5</v>
      </c>
      <c r="I17" s="114">
        <v>0</v>
      </c>
      <c r="J17" s="60">
        <f t="shared" si="0"/>
        <v>194.5</v>
      </c>
      <c r="K17" s="114">
        <v>6</v>
      </c>
      <c r="L17" s="114">
        <v>6.5</v>
      </c>
      <c r="M17" s="114">
        <v>9</v>
      </c>
      <c r="N17" s="115">
        <v>9</v>
      </c>
      <c r="O17" s="23"/>
      <c r="P17" s="119"/>
      <c r="Q17" s="120"/>
      <c r="R17" s="63">
        <f t="shared" si="1"/>
        <v>0</v>
      </c>
      <c r="S17" s="120"/>
      <c r="T17" s="120"/>
      <c r="U17" s="120"/>
      <c r="V17" s="121"/>
      <c r="W17" s="23"/>
      <c r="X17" s="125"/>
      <c r="Y17" s="126"/>
      <c r="Z17" s="66">
        <f t="shared" si="2"/>
        <v>0</v>
      </c>
      <c r="AA17" s="126"/>
      <c r="AB17" s="126"/>
      <c r="AC17" s="126"/>
      <c r="AD17" s="127"/>
      <c r="AE17" s="23"/>
      <c r="AF17" s="23"/>
      <c r="AG17" s="23"/>
      <c r="AH17" s="22"/>
      <c r="AI17" s="23"/>
      <c r="AJ17" s="23"/>
      <c r="AK17" s="23"/>
      <c r="AL17" s="87"/>
      <c r="AM17" s="23"/>
      <c r="AN17" s="23"/>
      <c r="AO17" s="23"/>
      <c r="AP17" s="22"/>
      <c r="AQ17" s="23"/>
      <c r="AR17" s="23"/>
      <c r="AS17" s="23"/>
      <c r="AT17" s="87"/>
      <c r="AU17" s="23"/>
      <c r="AV17" s="23"/>
      <c r="AW17" s="23"/>
      <c r="AX17" s="22"/>
      <c r="AY17" s="23"/>
      <c r="AZ17" s="23"/>
      <c r="BA17" s="23"/>
      <c r="BB17" s="23"/>
      <c r="BC17">
        <f t="shared" si="3"/>
        <v>9</v>
      </c>
      <c r="BD17">
        <f t="shared" si="4"/>
        <v>194.5</v>
      </c>
      <c r="BE17" s="31">
        <f>IF($O$4&gt;0,(LARGE(($N17,$V17,$AD17,$AL17,$AT17,$BB17),1)),"0")</f>
        <v>9</v>
      </c>
      <c r="BG17">
        <v>0</v>
      </c>
      <c r="BH17">
        <v>0</v>
      </c>
      <c r="BI17" s="31">
        <f t="shared" si="5"/>
        <v>0</v>
      </c>
      <c r="BJ17">
        <f t="shared" si="6"/>
        <v>194.5</v>
      </c>
    </row>
    <row r="18" spans="1:62" ht="12.75">
      <c r="A18" s="1">
        <v>10</v>
      </c>
      <c r="C18" s="1" t="s">
        <v>276</v>
      </c>
      <c r="D18" s="1" t="s">
        <v>201</v>
      </c>
      <c r="E18" s="1" t="s">
        <v>28</v>
      </c>
      <c r="F18" s="1" t="s">
        <v>200</v>
      </c>
      <c r="G18" s="131">
        <v>3</v>
      </c>
      <c r="H18" s="132">
        <v>190</v>
      </c>
      <c r="I18" s="133">
        <v>0</v>
      </c>
      <c r="J18" s="60">
        <f t="shared" si="0"/>
        <v>190</v>
      </c>
      <c r="K18" s="133">
        <v>7</v>
      </c>
      <c r="L18" s="133">
        <v>7</v>
      </c>
      <c r="M18" s="133">
        <v>10</v>
      </c>
      <c r="N18" s="134">
        <v>10</v>
      </c>
      <c r="O18" s="131"/>
      <c r="P18" s="135"/>
      <c r="Q18" s="136"/>
      <c r="R18" s="63">
        <f t="shared" si="1"/>
        <v>0</v>
      </c>
      <c r="S18" s="136"/>
      <c r="T18" s="136"/>
      <c r="U18" s="136"/>
      <c r="V18" s="137"/>
      <c r="W18" s="131"/>
      <c r="X18" s="138"/>
      <c r="Y18" s="139"/>
      <c r="Z18" s="66">
        <f t="shared" si="2"/>
        <v>0</v>
      </c>
      <c r="AA18" s="139"/>
      <c r="AB18" s="139"/>
      <c r="AC18" s="139"/>
      <c r="AD18" s="140"/>
      <c r="AE18" s="131"/>
      <c r="AF18" s="131"/>
      <c r="AG18" s="131"/>
      <c r="AH18" s="141"/>
      <c r="AI18" s="131"/>
      <c r="AJ18" s="131"/>
      <c r="AK18" s="131"/>
      <c r="AL18" s="142"/>
      <c r="AM18" s="131"/>
      <c r="AN18" s="131"/>
      <c r="AO18" s="131"/>
      <c r="AP18" s="141"/>
      <c r="AQ18" s="131"/>
      <c r="AR18" s="131"/>
      <c r="AS18" s="131"/>
      <c r="AT18" s="142"/>
      <c r="AU18" s="131"/>
      <c r="AV18" s="131"/>
      <c r="AW18" s="131"/>
      <c r="AX18" s="141"/>
      <c r="AY18" s="131"/>
      <c r="AZ18" s="131"/>
      <c r="BA18" s="131"/>
      <c r="BB18" s="131"/>
      <c r="BC18">
        <f t="shared" si="3"/>
        <v>10</v>
      </c>
      <c r="BD18">
        <f t="shared" si="4"/>
        <v>190</v>
      </c>
      <c r="BE18" s="31">
        <f>IF($O$4&gt;0,(LARGE(($N18,$V18,$AD18,$AL18,$AT18,$BB18),1)),"0")</f>
        <v>10</v>
      </c>
      <c r="BG18">
        <v>177</v>
      </c>
      <c r="BH18">
        <v>0</v>
      </c>
      <c r="BI18" s="31">
        <f t="shared" si="5"/>
        <v>0</v>
      </c>
      <c r="BJ18">
        <f t="shared" si="6"/>
        <v>13</v>
      </c>
    </row>
    <row r="19" spans="1:62" ht="12.75">
      <c r="A19" s="1">
        <v>11</v>
      </c>
      <c r="C19" s="1" t="s">
        <v>277</v>
      </c>
      <c r="D19" s="1" t="s">
        <v>202</v>
      </c>
      <c r="E19" s="1" t="s">
        <v>28</v>
      </c>
      <c r="F19" s="1" t="s">
        <v>149</v>
      </c>
      <c r="G19" s="1">
        <v>3</v>
      </c>
      <c r="H19" s="113">
        <v>189.5</v>
      </c>
      <c r="I19" s="114">
        <v>0</v>
      </c>
      <c r="J19" s="60">
        <f t="shared" si="0"/>
        <v>189.5</v>
      </c>
      <c r="K19" s="114">
        <v>6</v>
      </c>
      <c r="L19" s="114">
        <v>6.5</v>
      </c>
      <c r="M19" s="114">
        <v>11</v>
      </c>
      <c r="N19" s="114">
        <v>11</v>
      </c>
      <c r="O19" s="23"/>
      <c r="P19" s="119"/>
      <c r="Q19" s="120"/>
      <c r="R19" s="63">
        <f t="shared" si="1"/>
        <v>0</v>
      </c>
      <c r="S19" s="120"/>
      <c r="T19" s="120"/>
      <c r="U19" s="120"/>
      <c r="V19" s="120"/>
      <c r="W19" s="23"/>
      <c r="X19" s="125"/>
      <c r="Y19" s="126"/>
      <c r="Z19" s="66">
        <f t="shared" si="2"/>
        <v>0</v>
      </c>
      <c r="AA19" s="126"/>
      <c r="AB19" s="126"/>
      <c r="AC19" s="126"/>
      <c r="AD19" s="126"/>
      <c r="AE19" s="1"/>
      <c r="AF19" s="1"/>
      <c r="AG19" s="1"/>
      <c r="AH19"/>
      <c r="AI19" s="1"/>
      <c r="AJ19" s="1"/>
      <c r="AK19" s="1"/>
      <c r="AL19" s="1"/>
      <c r="AM19" s="1"/>
      <c r="AN19" s="1"/>
      <c r="AO19" s="1"/>
      <c r="AP19"/>
      <c r="AQ19" s="1"/>
      <c r="AR19" s="1"/>
      <c r="AS19" s="1"/>
      <c r="AT19" s="1"/>
      <c r="AU19" s="1"/>
      <c r="AV19" s="1"/>
      <c r="AW19" s="1"/>
      <c r="AX19"/>
      <c r="AY19" s="1"/>
      <c r="AZ19" s="1"/>
      <c r="BA19" s="1"/>
      <c r="BB19" s="1"/>
      <c r="BC19">
        <f t="shared" si="3"/>
        <v>11</v>
      </c>
      <c r="BD19">
        <f t="shared" si="4"/>
        <v>189.5</v>
      </c>
      <c r="BE19" s="31">
        <f>IF($O$4&gt;0,(LARGE(($N19,$V19,$AD19,$AL19,$AT19,$BB19),1)),"0")</f>
        <v>11</v>
      </c>
      <c r="BG19">
        <v>0</v>
      </c>
      <c r="BH19">
        <v>0</v>
      </c>
      <c r="BI19" s="31">
        <f t="shared" si="5"/>
        <v>0</v>
      </c>
      <c r="BJ19">
        <f t="shared" si="6"/>
        <v>189.5</v>
      </c>
    </row>
    <row r="20" spans="1:62" ht="12.75">
      <c r="A20" s="1">
        <v>12</v>
      </c>
      <c r="C20" s="1" t="s">
        <v>278</v>
      </c>
      <c r="D20" s="1" t="s">
        <v>203</v>
      </c>
      <c r="E20" s="1" t="s">
        <v>28</v>
      </c>
      <c r="F20" s="1" t="s">
        <v>146</v>
      </c>
      <c r="G20" s="108">
        <v>3</v>
      </c>
      <c r="H20" s="116">
        <v>187.5</v>
      </c>
      <c r="I20" s="117">
        <v>0</v>
      </c>
      <c r="J20" s="60">
        <f t="shared" si="0"/>
        <v>187.5</v>
      </c>
      <c r="K20" s="117">
        <v>6.5</v>
      </c>
      <c r="L20" s="117">
        <v>7</v>
      </c>
      <c r="M20" s="117">
        <v>12</v>
      </c>
      <c r="N20" s="118">
        <v>12</v>
      </c>
      <c r="O20" s="108"/>
      <c r="P20" s="122"/>
      <c r="Q20" s="123"/>
      <c r="R20" s="63">
        <f t="shared" si="1"/>
        <v>0</v>
      </c>
      <c r="S20" s="123"/>
      <c r="T20" s="123"/>
      <c r="U20" s="123"/>
      <c r="V20" s="124"/>
      <c r="W20" s="108"/>
      <c r="X20" s="128"/>
      <c r="Y20" s="129"/>
      <c r="Z20" s="66">
        <f t="shared" si="2"/>
        <v>0</v>
      </c>
      <c r="AA20" s="129"/>
      <c r="AB20" s="129"/>
      <c r="AC20" s="129"/>
      <c r="AD20" s="130"/>
      <c r="AE20" s="108"/>
      <c r="AF20" s="108"/>
      <c r="AG20" s="108"/>
      <c r="AH20" s="110"/>
      <c r="AI20" s="108"/>
      <c r="AJ20" s="108"/>
      <c r="AK20" s="108"/>
      <c r="AL20" s="109"/>
      <c r="AM20" s="108"/>
      <c r="AN20" s="108"/>
      <c r="AO20" s="108"/>
      <c r="AP20" s="110"/>
      <c r="AQ20" s="108"/>
      <c r="AR20" s="108"/>
      <c r="AS20" s="108"/>
      <c r="AT20" s="109"/>
      <c r="AU20" s="108"/>
      <c r="AV20" s="108"/>
      <c r="AW20" s="108"/>
      <c r="AX20" s="110"/>
      <c r="AY20" s="108"/>
      <c r="AZ20" s="108"/>
      <c r="BA20" s="108"/>
      <c r="BB20" s="108"/>
      <c r="BC20">
        <f t="shared" si="3"/>
        <v>12</v>
      </c>
      <c r="BD20">
        <f t="shared" si="4"/>
        <v>187.5</v>
      </c>
      <c r="BE20" s="31">
        <f>IF($O$4&gt;0,(LARGE(($N20,$V20,$AD20,$AL20,$AT20,$BB20),1)),"0")</f>
        <v>12</v>
      </c>
      <c r="BG20">
        <v>0</v>
      </c>
      <c r="BH20">
        <v>0</v>
      </c>
      <c r="BI20" s="31">
        <f t="shared" si="5"/>
        <v>0</v>
      </c>
      <c r="BJ20">
        <f t="shared" si="6"/>
        <v>187.5</v>
      </c>
    </row>
    <row r="21" spans="1:62" ht="12.75">
      <c r="A21" s="1">
        <v>13</v>
      </c>
      <c r="C21" s="1" t="s">
        <v>279</v>
      </c>
      <c r="D21" s="1" t="s">
        <v>204</v>
      </c>
      <c r="E21" s="1" t="s">
        <v>28</v>
      </c>
      <c r="F21" s="1" t="s">
        <v>140</v>
      </c>
      <c r="G21" s="59">
        <v>3</v>
      </c>
      <c r="H21" s="113">
        <v>183.5</v>
      </c>
      <c r="I21" s="114">
        <v>0</v>
      </c>
      <c r="J21" s="60">
        <f t="shared" si="0"/>
        <v>183.5</v>
      </c>
      <c r="K21" s="114">
        <v>6.5</v>
      </c>
      <c r="L21" s="114">
        <v>6.5</v>
      </c>
      <c r="M21" s="114">
        <v>13</v>
      </c>
      <c r="N21" s="115">
        <v>13</v>
      </c>
      <c r="P21" s="119"/>
      <c r="Q21" s="120"/>
      <c r="R21" s="63">
        <f t="shared" si="1"/>
        <v>0</v>
      </c>
      <c r="S21" s="120"/>
      <c r="T21" s="120"/>
      <c r="U21" s="120"/>
      <c r="V21" s="121"/>
      <c r="X21" s="125"/>
      <c r="Y21" s="126"/>
      <c r="Z21" s="66">
        <f t="shared" si="2"/>
        <v>0</v>
      </c>
      <c r="AA21" s="126"/>
      <c r="AB21" s="126"/>
      <c r="AC21" s="126"/>
      <c r="AD21" s="127"/>
      <c r="BC21">
        <f t="shared" si="3"/>
        <v>13</v>
      </c>
      <c r="BD21">
        <f t="shared" si="4"/>
        <v>183.5</v>
      </c>
      <c r="BE21" s="31">
        <f>IF($O$4&gt;0,(LARGE(($N21,$V21,$AD21,$AL21,$AT21,$BB21),1)),"0")</f>
        <v>13</v>
      </c>
      <c r="BG21">
        <v>0</v>
      </c>
      <c r="BH21">
        <v>0</v>
      </c>
      <c r="BI21" s="31">
        <f t="shared" si="5"/>
        <v>0</v>
      </c>
      <c r="BJ21">
        <f t="shared" si="6"/>
        <v>183.5</v>
      </c>
    </row>
    <row r="22" spans="1:62" ht="12.75">
      <c r="A22" s="1">
        <v>14</v>
      </c>
      <c r="C22" s="1" t="s">
        <v>280</v>
      </c>
      <c r="D22" s="1" t="s">
        <v>205</v>
      </c>
      <c r="E22" s="1" t="s">
        <v>28</v>
      </c>
      <c r="F22" s="1" t="s">
        <v>140</v>
      </c>
      <c r="G22" s="23">
        <v>3</v>
      </c>
      <c r="H22" s="113">
        <v>169</v>
      </c>
      <c r="I22" s="114">
        <v>0</v>
      </c>
      <c r="J22" s="60">
        <f t="shared" si="0"/>
        <v>169</v>
      </c>
      <c r="K22" s="114">
        <v>6</v>
      </c>
      <c r="L22" s="114">
        <v>6</v>
      </c>
      <c r="M22" s="114">
        <v>14</v>
      </c>
      <c r="N22" s="115">
        <v>14</v>
      </c>
      <c r="O22" s="23"/>
      <c r="P22" s="119"/>
      <c r="Q22" s="120"/>
      <c r="R22" s="63">
        <f t="shared" si="1"/>
        <v>0</v>
      </c>
      <c r="S22" s="120"/>
      <c r="T22" s="120"/>
      <c r="U22" s="120"/>
      <c r="V22" s="121"/>
      <c r="W22" s="23"/>
      <c r="X22" s="125"/>
      <c r="Y22" s="126"/>
      <c r="Z22" s="66">
        <f t="shared" si="2"/>
        <v>0</v>
      </c>
      <c r="AA22" s="126"/>
      <c r="AB22" s="126"/>
      <c r="AC22" s="126"/>
      <c r="AD22" s="127"/>
      <c r="AE22" s="23"/>
      <c r="AF22" s="23"/>
      <c r="AG22" s="23"/>
      <c r="AH22" s="22"/>
      <c r="AI22" s="23"/>
      <c r="AJ22" s="23"/>
      <c r="AK22" s="23"/>
      <c r="AL22" s="87"/>
      <c r="AM22" s="23"/>
      <c r="AN22" s="23"/>
      <c r="AO22" s="23"/>
      <c r="AP22" s="22"/>
      <c r="AQ22" s="23"/>
      <c r="AR22" s="23"/>
      <c r="AS22" s="23"/>
      <c r="AT22" s="87"/>
      <c r="AU22" s="23"/>
      <c r="AV22" s="23"/>
      <c r="AW22" s="23"/>
      <c r="AX22" s="22"/>
      <c r="AY22" s="23"/>
      <c r="AZ22" s="23"/>
      <c r="BA22" s="23"/>
      <c r="BB22" s="23"/>
      <c r="BC22">
        <f t="shared" si="3"/>
        <v>14</v>
      </c>
      <c r="BD22">
        <f t="shared" si="4"/>
        <v>169</v>
      </c>
      <c r="BE22" s="31">
        <f>IF($O$4&gt;0,(LARGE(($N22,$V22,$AD22,$AL22,$AT22,$BB22),1)),"0")</f>
        <v>14</v>
      </c>
      <c r="BG22">
        <v>0</v>
      </c>
      <c r="BH22">
        <v>0</v>
      </c>
      <c r="BI22" s="31">
        <f t="shared" si="5"/>
        <v>0</v>
      </c>
      <c r="BJ22">
        <f t="shared" si="6"/>
        <v>169</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306 AV9:AW65306 P9:Q65306 X9:Y65306 AF9:AG65306 AN9:AO65306">
    <cfRule type="cellIs" priority="1" dxfId="0" operator="greaterThanOrEqual" stopIfTrue="1">
      <formula>$BL$6</formula>
    </cfRule>
  </conditionalFormatting>
  <dataValidations count="9">
    <dataValidation type="list" allowBlank="1" showInputMessage="1" showErrorMessage="1" sqref="BM1:BM2 BM9:BM65306">
      <formula1>"ja,nee"</formula1>
    </dataValidation>
    <dataValidation operator="lessThanOrEqual" allowBlank="1" showInputMessage="1" showErrorMessage="1" sqref="AH8 AP8 AX8 J1:J2 R1:R2 AX1:AX2 AP1:AP2 AH1:AH2 Z1:Z2 BC1:BK8 BL1:BL4 BL7:BL8 BC9:BE22 R8:R22 Z8:Z22 J8:J22 BI9:BJ22"/>
    <dataValidation type="decimal" allowBlank="1" showInputMessage="1" showErrorMessage="1" sqref="H1:I2 P1:Q2 AV1:AW2 AN1:AO2 AF1:AG2 X1:Y2 H8:I65306 X8:Y65306 P8:Q65306 AF8:AG65306 AN8:AO65306 AV8:AW65306">
      <formula1>0</formula1>
      <formula2>400</formula2>
    </dataValidation>
    <dataValidation type="decimal" allowBlank="1" showInputMessage="1" showErrorMessage="1" sqref="K1:L2 S1:T2 AY1:AZ2 AQ1:AR2 AI1:AJ2 AA1:AB2 K8:L65306 AA8:AB65306 S8:T65306 AI8:AJ65306 AQ8:AR65306 AY8:AZ65306">
      <formula1>0</formula1>
      <formula2>99</formula2>
    </dataValidation>
    <dataValidation type="whole" allowBlank="1" showInputMessage="1" showErrorMessage="1" sqref="M1:N2 U1:V2 BA1:BB2 AS1:AT2 AK1:AL2 AC1:AD2 M8:N65306 AC8:AD65306 U8:V65306 AK8:AL65306 AS8:AT65306 BA8:BB6530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G9:BH22 BK9:BL22 R23:R65306 J23:J65306 Z23:Z65306 BC23:BL65306 AH9:AH65306 AP9:AP65306 AX9:AX6530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5.xml><?xml version="1.0" encoding="utf-8"?>
<worksheet xmlns="http://schemas.openxmlformats.org/spreadsheetml/2006/main" xmlns:r="http://schemas.openxmlformats.org/officeDocument/2006/relationships">
  <sheetPr codeName="Blad76"/>
  <dimension ref="A1:BN18"/>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20.140625" style="1" bestFit="1" customWidth="1"/>
    <col min="4" max="4" width="19.7109375" style="1" bestFit="1" customWidth="1"/>
    <col min="5" max="5" width="3.00390625" style="1" bestFit="1" customWidth="1"/>
    <col min="6" max="6" width="21.8515625" style="1" bestFit="1" customWidth="1"/>
    <col min="7" max="7" width="4.7109375" style="59" hidden="1" customWidth="1"/>
    <col min="8" max="8" width="5.57421875" style="91" bestFit="1" customWidth="1"/>
    <col min="9" max="9" width="5.28125" style="59" hidden="1" customWidth="1"/>
    <col min="10" max="10" width="6.00390625" style="60" hidden="1" customWidth="1"/>
    <col min="11" max="12" width="4.28125" style="59" bestFit="1" customWidth="1"/>
    <col min="13" max="13" width="3.00390625" style="59" customWidth="1"/>
    <col min="14" max="14" width="4.421875" style="61" bestFit="1" customWidth="1"/>
    <col min="15" max="15" width="4.7109375" style="62" hidden="1" customWidth="1"/>
    <col min="16" max="16" width="5.57421875" style="93" bestFit="1" customWidth="1"/>
    <col min="17" max="17" width="5.28125" style="62" hidden="1" customWidth="1"/>
    <col min="18" max="18" width="6.421875" style="63" hidden="1" customWidth="1"/>
    <col min="19" max="20" width="4.28125" style="62" bestFit="1" customWidth="1"/>
    <col min="21" max="21" width="3.00390625" style="62" customWidth="1"/>
    <col min="22" max="22" width="4.421875" style="64" bestFit="1" customWidth="1"/>
    <col min="23" max="23" width="4.7109375" style="65" hidden="1" customWidth="1"/>
    <col min="24" max="24" width="5.57421875" style="95" bestFit="1" customWidth="1"/>
    <col min="25" max="25" width="5.7109375" style="65" hidden="1" customWidth="1"/>
    <col min="26" max="26" width="6.421875" style="66" hidden="1" customWidth="1"/>
    <col min="27" max="28" width="4.28125" style="65" bestFit="1" customWidth="1"/>
    <col min="29" max="29" width="3.00390625" style="65"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29</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257</v>
      </c>
      <c r="D9" s="1" t="s">
        <v>176</v>
      </c>
      <c r="E9" s="1" t="s">
        <v>29</v>
      </c>
      <c r="F9" s="1" t="s">
        <v>132</v>
      </c>
      <c r="G9" s="23">
        <v>1</v>
      </c>
      <c r="H9" s="113">
        <v>223</v>
      </c>
      <c r="I9" s="114">
        <v>0</v>
      </c>
      <c r="J9" s="60">
        <f aca="true" t="shared" si="0" ref="J9:J18">H9+I9</f>
        <v>223</v>
      </c>
      <c r="K9" s="114">
        <v>7</v>
      </c>
      <c r="L9" s="114">
        <v>8</v>
      </c>
      <c r="M9" s="114">
        <v>1</v>
      </c>
      <c r="N9" s="115">
        <v>1</v>
      </c>
      <c r="O9" s="23"/>
      <c r="P9" s="119"/>
      <c r="Q9" s="120"/>
      <c r="R9" s="63">
        <f aca="true" t="shared" si="1" ref="R9:R18">P9+Q9</f>
        <v>0</v>
      </c>
      <c r="S9" s="120"/>
      <c r="T9" s="120"/>
      <c r="U9" s="120"/>
      <c r="V9" s="121"/>
      <c r="W9" s="23"/>
      <c r="X9" s="125"/>
      <c r="Y9" s="126"/>
      <c r="Z9" s="66">
        <f aca="true" t="shared" si="2" ref="Z9:Z18">X9+Y9</f>
        <v>0</v>
      </c>
      <c r="AA9" s="126"/>
      <c r="AB9" s="126"/>
      <c r="AC9" s="126"/>
      <c r="AD9" s="127"/>
      <c r="AE9" s="23"/>
      <c r="AF9" s="23"/>
      <c r="AG9" s="23"/>
      <c r="AH9" s="22"/>
      <c r="AI9" s="23"/>
      <c r="AJ9" s="23"/>
      <c r="AK9" s="23"/>
      <c r="AL9" s="87"/>
      <c r="AM9" s="23"/>
      <c r="AN9" s="23"/>
      <c r="AO9" s="23"/>
      <c r="AP9" s="22"/>
      <c r="AQ9" s="23"/>
      <c r="AR9" s="23"/>
      <c r="AS9" s="23"/>
      <c r="AT9" s="87"/>
      <c r="AU9" s="23"/>
      <c r="AV9" s="23"/>
      <c r="AW9" s="23"/>
      <c r="AX9" s="22"/>
      <c r="AY9" s="23"/>
      <c r="AZ9" s="23"/>
      <c r="BA9" s="23"/>
      <c r="BB9" s="23"/>
      <c r="BC9">
        <f aca="true" t="shared" si="3" ref="BC9:BC18">N9+V9+AD9+AL9+AT9+BB9</f>
        <v>1</v>
      </c>
      <c r="BD9">
        <f aca="true" t="shared" si="4" ref="BD9:BD18">J9+R9+Z9+AH9+AP9+AX9</f>
        <v>223</v>
      </c>
      <c r="BE9" s="31">
        <f>IF($O$4&gt;0,(LARGE(($N9,$V9,$AD9,$AL9,$AT9,$BB9),1)),"0")</f>
        <v>1</v>
      </c>
      <c r="BG9">
        <v>209</v>
      </c>
      <c r="BH9">
        <v>0</v>
      </c>
      <c r="BI9" s="31">
        <f aca="true" t="shared" si="5" ref="BI9:BI18">BC9-BE9-BF9</f>
        <v>0</v>
      </c>
      <c r="BJ9">
        <f aca="true" t="shared" si="6" ref="BJ9:BJ18">BD9-BG9-BH9</f>
        <v>14</v>
      </c>
    </row>
    <row r="10" spans="1:62" ht="12.75">
      <c r="A10" s="1">
        <v>2</v>
      </c>
      <c r="C10" s="1" t="s">
        <v>258</v>
      </c>
      <c r="D10" s="1" t="s">
        <v>177</v>
      </c>
      <c r="E10" s="1" t="s">
        <v>29</v>
      </c>
      <c r="F10" s="1" t="s">
        <v>138</v>
      </c>
      <c r="G10" s="23">
        <v>1</v>
      </c>
      <c r="H10" s="113">
        <v>214</v>
      </c>
      <c r="I10" s="114">
        <v>0</v>
      </c>
      <c r="J10" s="60">
        <f t="shared" si="0"/>
        <v>214</v>
      </c>
      <c r="K10" s="114">
        <v>7</v>
      </c>
      <c r="L10" s="114">
        <v>8</v>
      </c>
      <c r="M10" s="114">
        <v>2</v>
      </c>
      <c r="N10" s="115">
        <v>2</v>
      </c>
      <c r="O10" s="23"/>
      <c r="P10" s="119"/>
      <c r="Q10" s="120"/>
      <c r="R10" s="63">
        <f t="shared" si="1"/>
        <v>0</v>
      </c>
      <c r="S10" s="120"/>
      <c r="T10" s="120"/>
      <c r="U10" s="120"/>
      <c r="V10" s="121"/>
      <c r="W10" s="23"/>
      <c r="X10" s="125"/>
      <c r="Y10" s="126"/>
      <c r="Z10" s="66">
        <f t="shared" si="2"/>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 t="shared" si="3"/>
        <v>2</v>
      </c>
      <c r="BD10">
        <f t="shared" si="4"/>
        <v>214</v>
      </c>
      <c r="BE10" s="31">
        <f>IF($O$4&gt;0,(LARGE(($N10,$V10,$AD10,$AL10,$AT10,$BB10),1)),"0")</f>
        <v>2</v>
      </c>
      <c r="BG10">
        <v>205</v>
      </c>
      <c r="BH10">
        <v>0</v>
      </c>
      <c r="BI10" s="31">
        <f t="shared" si="5"/>
        <v>0</v>
      </c>
      <c r="BJ10">
        <f t="shared" si="6"/>
        <v>9</v>
      </c>
    </row>
    <row r="11" spans="1:62" ht="12.75">
      <c r="A11" s="1">
        <v>3</v>
      </c>
      <c r="C11" s="1" t="s">
        <v>259</v>
      </c>
      <c r="D11" s="1" t="s">
        <v>178</v>
      </c>
      <c r="E11" s="1" t="s">
        <v>29</v>
      </c>
      <c r="F11" s="1" t="s">
        <v>153</v>
      </c>
      <c r="G11" s="23">
        <v>1</v>
      </c>
      <c r="H11" s="113">
        <v>200.5</v>
      </c>
      <c r="I11" s="114">
        <v>0</v>
      </c>
      <c r="J11" s="60">
        <f t="shared" si="0"/>
        <v>200.5</v>
      </c>
      <c r="K11" s="114">
        <v>6.5</v>
      </c>
      <c r="L11" s="114">
        <v>7</v>
      </c>
      <c r="M11" s="114">
        <v>3</v>
      </c>
      <c r="N11" s="115">
        <v>3</v>
      </c>
      <c r="O11" s="23"/>
      <c r="P11" s="119"/>
      <c r="Q11" s="120"/>
      <c r="R11" s="63">
        <f t="shared" si="1"/>
        <v>0</v>
      </c>
      <c r="S11" s="120"/>
      <c r="T11" s="120"/>
      <c r="U11" s="120"/>
      <c r="V11" s="121"/>
      <c r="W11" s="23"/>
      <c r="X11" s="125"/>
      <c r="Y11" s="126"/>
      <c r="Z11" s="66">
        <f t="shared" si="2"/>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3"/>
        <v>3</v>
      </c>
      <c r="BD11">
        <f t="shared" si="4"/>
        <v>200.5</v>
      </c>
      <c r="BE11" s="31">
        <f>IF($O$4&gt;0,(LARGE(($N11,$V11,$AD11,$AL11,$AT11,$BB11),1)),"0")</f>
        <v>3</v>
      </c>
      <c r="BG11">
        <v>195</v>
      </c>
      <c r="BH11">
        <v>0</v>
      </c>
      <c r="BI11" s="31">
        <f t="shared" si="5"/>
        <v>0</v>
      </c>
      <c r="BJ11">
        <f t="shared" si="6"/>
        <v>5.5</v>
      </c>
    </row>
    <row r="12" spans="1:62" ht="12.75">
      <c r="A12" s="1">
        <v>4</v>
      </c>
      <c r="C12" s="1" t="s">
        <v>260</v>
      </c>
      <c r="D12" s="1" t="s">
        <v>179</v>
      </c>
      <c r="E12" s="1" t="s">
        <v>29</v>
      </c>
      <c r="F12" s="1" t="s">
        <v>180</v>
      </c>
      <c r="G12" s="23">
        <v>1</v>
      </c>
      <c r="H12" s="113">
        <v>193</v>
      </c>
      <c r="I12" s="114">
        <v>0</v>
      </c>
      <c r="J12" s="60">
        <f t="shared" si="0"/>
        <v>193</v>
      </c>
      <c r="K12" s="114">
        <v>6.5</v>
      </c>
      <c r="L12" s="114">
        <v>7</v>
      </c>
      <c r="M12" s="114">
        <v>4</v>
      </c>
      <c r="N12" s="115">
        <v>4</v>
      </c>
      <c r="O12" s="23"/>
      <c r="P12" s="119"/>
      <c r="Q12" s="120"/>
      <c r="R12" s="63">
        <f t="shared" si="1"/>
        <v>0</v>
      </c>
      <c r="S12" s="120"/>
      <c r="T12" s="120"/>
      <c r="U12" s="120"/>
      <c r="V12" s="121"/>
      <c r="W12" s="23"/>
      <c r="X12" s="125"/>
      <c r="Y12" s="126"/>
      <c r="Z12" s="66">
        <f t="shared" si="2"/>
        <v>0</v>
      </c>
      <c r="AA12" s="126"/>
      <c r="AB12" s="126"/>
      <c r="AC12" s="126"/>
      <c r="AD12" s="127"/>
      <c r="AE12" s="23"/>
      <c r="AF12" s="23"/>
      <c r="AG12" s="23"/>
      <c r="AH12" s="22"/>
      <c r="AI12" s="23"/>
      <c r="AJ12" s="23"/>
      <c r="AK12" s="23"/>
      <c r="AL12" s="87"/>
      <c r="AM12" s="23"/>
      <c r="AN12" s="23"/>
      <c r="AO12" s="23"/>
      <c r="AP12" s="22"/>
      <c r="AQ12" s="23"/>
      <c r="AR12" s="23"/>
      <c r="AS12" s="23"/>
      <c r="AT12" s="87"/>
      <c r="AU12" s="23"/>
      <c r="AV12" s="23"/>
      <c r="AW12" s="23"/>
      <c r="AX12" s="22"/>
      <c r="AY12" s="23"/>
      <c r="AZ12" s="23"/>
      <c r="BA12" s="23"/>
      <c r="BB12" s="23"/>
      <c r="BC12">
        <f t="shared" si="3"/>
        <v>4</v>
      </c>
      <c r="BD12">
        <f t="shared" si="4"/>
        <v>193</v>
      </c>
      <c r="BE12" s="31">
        <f>IF($O$4&gt;0,(LARGE(($N12,$V12,$AD12,$AL12,$AT12,$BB12),1)),"0")</f>
        <v>4</v>
      </c>
      <c r="BG12">
        <v>0</v>
      </c>
      <c r="BH12">
        <v>0</v>
      </c>
      <c r="BI12" s="31">
        <f t="shared" si="5"/>
        <v>0</v>
      </c>
      <c r="BJ12">
        <f t="shared" si="6"/>
        <v>193</v>
      </c>
    </row>
    <row r="13" spans="1:62" ht="12.75">
      <c r="A13" s="1">
        <v>5</v>
      </c>
      <c r="C13" s="1" t="s">
        <v>261</v>
      </c>
      <c r="D13" s="1" t="s">
        <v>181</v>
      </c>
      <c r="E13" s="1" t="s">
        <v>29</v>
      </c>
      <c r="F13" s="1" t="s">
        <v>165</v>
      </c>
      <c r="G13" s="23">
        <v>1</v>
      </c>
      <c r="H13" s="113">
        <v>187</v>
      </c>
      <c r="I13" s="114">
        <v>0</v>
      </c>
      <c r="J13" s="60">
        <f t="shared" si="0"/>
        <v>187</v>
      </c>
      <c r="K13" s="114">
        <v>6</v>
      </c>
      <c r="L13" s="114">
        <v>6.5</v>
      </c>
      <c r="M13" s="114">
        <v>5</v>
      </c>
      <c r="N13" s="115">
        <v>5</v>
      </c>
      <c r="O13" s="23"/>
      <c r="P13" s="119"/>
      <c r="Q13" s="120"/>
      <c r="R13" s="63">
        <f t="shared" si="1"/>
        <v>0</v>
      </c>
      <c r="S13" s="120"/>
      <c r="T13" s="120"/>
      <c r="U13" s="120"/>
      <c r="V13" s="121"/>
      <c r="W13" s="23"/>
      <c r="X13" s="125"/>
      <c r="Y13" s="126"/>
      <c r="Z13" s="66">
        <f t="shared" si="2"/>
        <v>0</v>
      </c>
      <c r="AA13" s="126"/>
      <c r="AB13" s="126"/>
      <c r="AC13" s="126"/>
      <c r="AD13" s="127"/>
      <c r="AE13" s="23"/>
      <c r="AF13" s="23"/>
      <c r="AG13" s="23"/>
      <c r="AH13" s="22"/>
      <c r="AI13" s="23"/>
      <c r="AJ13" s="23"/>
      <c r="AK13" s="23"/>
      <c r="AL13" s="87"/>
      <c r="AM13" s="23"/>
      <c r="AN13" s="23"/>
      <c r="AO13" s="23"/>
      <c r="AP13" s="22"/>
      <c r="AQ13" s="23"/>
      <c r="AR13" s="23"/>
      <c r="AS13" s="23"/>
      <c r="AT13" s="87"/>
      <c r="AU13" s="23"/>
      <c r="AV13" s="23"/>
      <c r="AW13" s="23"/>
      <c r="AX13" s="22"/>
      <c r="AY13" s="23"/>
      <c r="AZ13" s="23"/>
      <c r="BA13" s="23"/>
      <c r="BB13" s="23"/>
      <c r="BC13">
        <f t="shared" si="3"/>
        <v>5</v>
      </c>
      <c r="BD13">
        <f t="shared" si="4"/>
        <v>187</v>
      </c>
      <c r="BE13" s="31">
        <f>IF($O$4&gt;0,(LARGE(($N13,$V13,$AD13,$AL13,$AT13,$BB13),1)),"0")</f>
        <v>5</v>
      </c>
      <c r="BG13">
        <v>185.5</v>
      </c>
      <c r="BH13">
        <v>0</v>
      </c>
      <c r="BI13" s="31">
        <f t="shared" si="5"/>
        <v>0</v>
      </c>
      <c r="BJ13">
        <f t="shared" si="6"/>
        <v>1.5</v>
      </c>
    </row>
    <row r="14" spans="1:62" ht="12.75">
      <c r="A14" s="1">
        <v>6</v>
      </c>
      <c r="C14" s="1" t="s">
        <v>262</v>
      </c>
      <c r="D14" s="1" t="s">
        <v>182</v>
      </c>
      <c r="E14" s="1" t="s">
        <v>29</v>
      </c>
      <c r="F14" s="1" t="s">
        <v>149</v>
      </c>
      <c r="G14" s="23">
        <v>1</v>
      </c>
      <c r="H14" s="113">
        <v>186.5</v>
      </c>
      <c r="I14" s="114">
        <v>0</v>
      </c>
      <c r="J14" s="60">
        <f t="shared" si="0"/>
        <v>186.5</v>
      </c>
      <c r="K14" s="114">
        <v>6</v>
      </c>
      <c r="L14" s="114">
        <v>6.5</v>
      </c>
      <c r="M14" s="114">
        <v>6</v>
      </c>
      <c r="N14" s="115">
        <v>6</v>
      </c>
      <c r="O14" s="23"/>
      <c r="P14" s="119"/>
      <c r="Q14" s="120"/>
      <c r="R14" s="63">
        <f t="shared" si="1"/>
        <v>0</v>
      </c>
      <c r="S14" s="120"/>
      <c r="T14" s="120"/>
      <c r="U14" s="120"/>
      <c r="V14" s="121"/>
      <c r="W14" s="23"/>
      <c r="X14" s="125"/>
      <c r="Y14" s="126"/>
      <c r="Z14" s="66">
        <f t="shared" si="2"/>
        <v>0</v>
      </c>
      <c r="AA14" s="126"/>
      <c r="AB14" s="126"/>
      <c r="AC14" s="126"/>
      <c r="AD14" s="127"/>
      <c r="AE14" s="23"/>
      <c r="AF14" s="23"/>
      <c r="AG14" s="23"/>
      <c r="AH14" s="22"/>
      <c r="AI14" s="23"/>
      <c r="AJ14" s="23"/>
      <c r="AK14" s="23"/>
      <c r="AL14" s="87"/>
      <c r="AM14" s="23"/>
      <c r="AN14" s="23"/>
      <c r="AO14" s="23"/>
      <c r="AP14" s="22"/>
      <c r="AQ14" s="23"/>
      <c r="AR14" s="23"/>
      <c r="AS14" s="23"/>
      <c r="AT14" s="87"/>
      <c r="AU14" s="23"/>
      <c r="AV14" s="23"/>
      <c r="AW14" s="23"/>
      <c r="AX14" s="22"/>
      <c r="AY14" s="23"/>
      <c r="AZ14" s="23"/>
      <c r="BA14" s="23"/>
      <c r="BB14" s="23"/>
      <c r="BC14">
        <f t="shared" si="3"/>
        <v>6</v>
      </c>
      <c r="BD14">
        <f t="shared" si="4"/>
        <v>186.5</v>
      </c>
      <c r="BE14" s="31">
        <f>IF($O$4&gt;0,(LARGE(($N14,$V14,$AD14,$AL14,$AT14,$BB14),1)),"0")</f>
        <v>6</v>
      </c>
      <c r="BG14">
        <v>180</v>
      </c>
      <c r="BH14">
        <v>0</v>
      </c>
      <c r="BI14" s="31">
        <f t="shared" si="5"/>
        <v>0</v>
      </c>
      <c r="BJ14">
        <f t="shared" si="6"/>
        <v>6.5</v>
      </c>
    </row>
    <row r="15" spans="1:62" ht="12.75">
      <c r="A15" s="1">
        <v>7</v>
      </c>
      <c r="C15" s="1" t="s">
        <v>263</v>
      </c>
      <c r="D15" s="1" t="s">
        <v>183</v>
      </c>
      <c r="E15" s="1" t="s">
        <v>29</v>
      </c>
      <c r="F15" s="1" t="s">
        <v>130</v>
      </c>
      <c r="G15" s="23">
        <v>1</v>
      </c>
      <c r="H15" s="113">
        <v>186</v>
      </c>
      <c r="I15" s="114">
        <v>0</v>
      </c>
      <c r="J15" s="60">
        <f t="shared" si="0"/>
        <v>186</v>
      </c>
      <c r="K15" s="114">
        <v>6</v>
      </c>
      <c r="L15" s="114">
        <v>6.5</v>
      </c>
      <c r="M15" s="114">
        <v>7</v>
      </c>
      <c r="N15" s="115">
        <v>7</v>
      </c>
      <c r="O15" s="23"/>
      <c r="P15" s="119"/>
      <c r="Q15" s="120"/>
      <c r="R15" s="63">
        <f t="shared" si="1"/>
        <v>0</v>
      </c>
      <c r="S15" s="120"/>
      <c r="T15" s="120"/>
      <c r="U15" s="120"/>
      <c r="V15" s="121"/>
      <c r="W15" s="23"/>
      <c r="X15" s="125"/>
      <c r="Y15" s="126"/>
      <c r="Z15" s="66">
        <f t="shared" si="2"/>
        <v>0</v>
      </c>
      <c r="AA15" s="126"/>
      <c r="AB15" s="126"/>
      <c r="AC15" s="126"/>
      <c r="AD15" s="127"/>
      <c r="AE15" s="23"/>
      <c r="AF15" s="23"/>
      <c r="AG15" s="23"/>
      <c r="AH15" s="22"/>
      <c r="AI15" s="23"/>
      <c r="AJ15" s="23"/>
      <c r="AK15" s="23"/>
      <c r="AL15" s="87"/>
      <c r="AM15" s="23"/>
      <c r="AN15" s="23"/>
      <c r="AO15" s="23"/>
      <c r="AP15" s="22"/>
      <c r="AQ15" s="23"/>
      <c r="AR15" s="23"/>
      <c r="AS15" s="23"/>
      <c r="AT15" s="87"/>
      <c r="AU15" s="23"/>
      <c r="AV15" s="23"/>
      <c r="AW15" s="23"/>
      <c r="AX15" s="22"/>
      <c r="AY15" s="23"/>
      <c r="AZ15" s="23"/>
      <c r="BA15" s="23"/>
      <c r="BB15" s="23"/>
      <c r="BC15">
        <f t="shared" si="3"/>
        <v>7</v>
      </c>
      <c r="BD15">
        <f t="shared" si="4"/>
        <v>186</v>
      </c>
      <c r="BE15" s="31">
        <f>IF($O$4&gt;0,(LARGE(($N15,$V15,$AD15,$AL15,$AT15,$BB15),1)),"0")</f>
        <v>7</v>
      </c>
      <c r="BG15">
        <v>0</v>
      </c>
      <c r="BH15">
        <v>0</v>
      </c>
      <c r="BI15" s="31">
        <f t="shared" si="5"/>
        <v>0</v>
      </c>
      <c r="BJ15">
        <f t="shared" si="6"/>
        <v>186</v>
      </c>
    </row>
    <row r="16" spans="1:62" ht="12.75">
      <c r="A16" s="1">
        <v>8</v>
      </c>
      <c r="C16" s="1" t="s">
        <v>264</v>
      </c>
      <c r="D16" s="1" t="s">
        <v>184</v>
      </c>
      <c r="E16" s="1" t="s">
        <v>29</v>
      </c>
      <c r="F16" s="1" t="s">
        <v>185</v>
      </c>
      <c r="G16" s="23">
        <v>1</v>
      </c>
      <c r="H16" s="113">
        <v>185</v>
      </c>
      <c r="I16" s="114">
        <v>0</v>
      </c>
      <c r="J16" s="60">
        <f t="shared" si="0"/>
        <v>185</v>
      </c>
      <c r="K16" s="114">
        <v>6</v>
      </c>
      <c r="L16" s="114">
        <v>6.5</v>
      </c>
      <c r="M16" s="114">
        <v>8</v>
      </c>
      <c r="N16" s="115">
        <v>8</v>
      </c>
      <c r="O16" s="23"/>
      <c r="P16" s="119"/>
      <c r="Q16" s="120"/>
      <c r="R16" s="63">
        <f t="shared" si="1"/>
        <v>0</v>
      </c>
      <c r="S16" s="120"/>
      <c r="T16" s="120"/>
      <c r="U16" s="120"/>
      <c r="V16" s="121"/>
      <c r="W16" s="23"/>
      <c r="X16" s="125"/>
      <c r="Y16" s="126"/>
      <c r="Z16" s="66">
        <f t="shared" si="2"/>
        <v>0</v>
      </c>
      <c r="AA16" s="126"/>
      <c r="AB16" s="126"/>
      <c r="AC16" s="126"/>
      <c r="AD16" s="127"/>
      <c r="AE16" s="23"/>
      <c r="AF16" s="23"/>
      <c r="AG16" s="23"/>
      <c r="AH16" s="22"/>
      <c r="AI16" s="23"/>
      <c r="AJ16" s="23"/>
      <c r="AK16" s="23"/>
      <c r="AL16" s="87"/>
      <c r="AM16" s="23"/>
      <c r="AN16" s="23"/>
      <c r="AO16" s="23"/>
      <c r="AP16" s="22"/>
      <c r="AQ16" s="23"/>
      <c r="AR16" s="23"/>
      <c r="AS16" s="23"/>
      <c r="AT16" s="87"/>
      <c r="AU16" s="23"/>
      <c r="AV16" s="23"/>
      <c r="AW16" s="23"/>
      <c r="AX16" s="22"/>
      <c r="AY16" s="23"/>
      <c r="AZ16" s="23"/>
      <c r="BA16" s="23"/>
      <c r="BB16" s="23"/>
      <c r="BC16">
        <f t="shared" si="3"/>
        <v>8</v>
      </c>
      <c r="BD16">
        <f t="shared" si="4"/>
        <v>185</v>
      </c>
      <c r="BE16" s="31">
        <f>IF($O$4&gt;0,(LARGE(($N16,$V16,$AD16,$AL16,$AT16,$BB16),1)),"0")</f>
        <v>8</v>
      </c>
      <c r="BG16">
        <v>0</v>
      </c>
      <c r="BH16">
        <v>0</v>
      </c>
      <c r="BI16" s="31">
        <f t="shared" si="5"/>
        <v>0</v>
      </c>
      <c r="BJ16">
        <f t="shared" si="6"/>
        <v>185</v>
      </c>
    </row>
    <row r="17" spans="1:62" ht="12.75">
      <c r="A17" s="1">
        <v>9</v>
      </c>
      <c r="C17" s="1" t="s">
        <v>265</v>
      </c>
      <c r="D17" s="1" t="s">
        <v>186</v>
      </c>
      <c r="E17" s="1" t="s">
        <v>29</v>
      </c>
      <c r="F17" s="1" t="s">
        <v>187</v>
      </c>
      <c r="G17" s="23">
        <v>1</v>
      </c>
      <c r="H17" s="113">
        <v>184</v>
      </c>
      <c r="I17" s="114">
        <v>0</v>
      </c>
      <c r="J17" s="60">
        <f t="shared" si="0"/>
        <v>184</v>
      </c>
      <c r="K17" s="114">
        <v>5.5</v>
      </c>
      <c r="L17" s="114">
        <v>6.5</v>
      </c>
      <c r="M17" s="114">
        <v>9</v>
      </c>
      <c r="N17" s="115">
        <v>9</v>
      </c>
      <c r="O17" s="23"/>
      <c r="P17" s="119"/>
      <c r="Q17" s="120"/>
      <c r="R17" s="63">
        <f t="shared" si="1"/>
        <v>0</v>
      </c>
      <c r="S17" s="120"/>
      <c r="T17" s="120"/>
      <c r="U17" s="120"/>
      <c r="V17" s="121"/>
      <c r="W17" s="23"/>
      <c r="X17" s="125"/>
      <c r="Y17" s="126"/>
      <c r="Z17" s="66">
        <f t="shared" si="2"/>
        <v>0</v>
      </c>
      <c r="AA17" s="126"/>
      <c r="AB17" s="126"/>
      <c r="AC17" s="126"/>
      <c r="AD17" s="127"/>
      <c r="AE17" s="23"/>
      <c r="AF17" s="23"/>
      <c r="AG17" s="23"/>
      <c r="AH17" s="22"/>
      <c r="AI17" s="23"/>
      <c r="AJ17" s="23"/>
      <c r="AK17" s="23"/>
      <c r="AL17" s="87"/>
      <c r="AM17" s="23"/>
      <c r="AN17" s="23"/>
      <c r="AO17" s="23"/>
      <c r="AP17" s="22"/>
      <c r="AQ17" s="23"/>
      <c r="AR17" s="23"/>
      <c r="AS17" s="23"/>
      <c r="AT17" s="87"/>
      <c r="AU17" s="23"/>
      <c r="AV17" s="23"/>
      <c r="AW17" s="23"/>
      <c r="AX17" s="22"/>
      <c r="AY17" s="23"/>
      <c r="AZ17" s="23"/>
      <c r="BA17" s="23"/>
      <c r="BB17" s="23"/>
      <c r="BC17">
        <f t="shared" si="3"/>
        <v>9</v>
      </c>
      <c r="BD17">
        <f t="shared" si="4"/>
        <v>184</v>
      </c>
      <c r="BE17" s="31">
        <f>IF($O$4&gt;0,(LARGE(($N17,$V17,$AD17,$AL17,$AT17,$BB17),1)),"0")</f>
        <v>9</v>
      </c>
      <c r="BG17">
        <v>0</v>
      </c>
      <c r="BH17">
        <v>0</v>
      </c>
      <c r="BI17" s="31">
        <f t="shared" si="5"/>
        <v>0</v>
      </c>
      <c r="BJ17">
        <f t="shared" si="6"/>
        <v>184</v>
      </c>
    </row>
    <row r="18" spans="1:62" ht="12.75">
      <c r="A18" s="1">
        <v>10</v>
      </c>
      <c r="C18" s="1" t="s">
        <v>266</v>
      </c>
      <c r="D18" s="1" t="s">
        <v>188</v>
      </c>
      <c r="E18" s="1" t="s">
        <v>29</v>
      </c>
      <c r="F18" s="1" t="s">
        <v>149</v>
      </c>
      <c r="G18" s="23">
        <v>1</v>
      </c>
      <c r="H18" s="113">
        <v>182</v>
      </c>
      <c r="I18" s="114">
        <v>0</v>
      </c>
      <c r="J18" s="60">
        <f t="shared" si="0"/>
        <v>182</v>
      </c>
      <c r="K18" s="114">
        <v>6</v>
      </c>
      <c r="L18" s="114">
        <v>6.5</v>
      </c>
      <c r="M18" s="114">
        <v>10</v>
      </c>
      <c r="N18" s="115">
        <v>10</v>
      </c>
      <c r="O18" s="23"/>
      <c r="P18" s="119"/>
      <c r="Q18" s="120"/>
      <c r="R18" s="63">
        <f t="shared" si="1"/>
        <v>0</v>
      </c>
      <c r="S18" s="120"/>
      <c r="T18" s="120"/>
      <c r="U18" s="120"/>
      <c r="V18" s="121"/>
      <c r="W18" s="23"/>
      <c r="X18" s="125"/>
      <c r="Y18" s="126"/>
      <c r="Z18" s="66">
        <f t="shared" si="2"/>
        <v>0</v>
      </c>
      <c r="AA18" s="126"/>
      <c r="AB18" s="126"/>
      <c r="AC18" s="126"/>
      <c r="AD18" s="127"/>
      <c r="AE18" s="23"/>
      <c r="AF18" s="23"/>
      <c r="AG18" s="23"/>
      <c r="AH18" s="22"/>
      <c r="AI18" s="23"/>
      <c r="AJ18" s="23"/>
      <c r="AK18" s="23"/>
      <c r="AL18" s="87"/>
      <c r="AM18" s="23"/>
      <c r="AN18" s="23"/>
      <c r="AO18" s="23"/>
      <c r="AP18" s="22"/>
      <c r="AQ18" s="23"/>
      <c r="AR18" s="23"/>
      <c r="AS18" s="23"/>
      <c r="AT18" s="87"/>
      <c r="AU18" s="23"/>
      <c r="AV18" s="23"/>
      <c r="AW18" s="23"/>
      <c r="AX18" s="22"/>
      <c r="AY18" s="23"/>
      <c r="AZ18" s="23"/>
      <c r="BA18" s="23"/>
      <c r="BB18" s="23"/>
      <c r="BC18">
        <f t="shared" si="3"/>
        <v>10</v>
      </c>
      <c r="BD18">
        <f t="shared" si="4"/>
        <v>182</v>
      </c>
      <c r="BE18" s="31">
        <f>IF($O$4&gt;0,(LARGE(($N18,$V18,$AD18,$AL18,$AT18,$BB18),1)),"0")</f>
        <v>10</v>
      </c>
      <c r="BG18">
        <v>0</v>
      </c>
      <c r="BH18">
        <v>0</v>
      </c>
      <c r="BI18" s="31">
        <f t="shared" si="5"/>
        <v>0</v>
      </c>
      <c r="BJ18">
        <f t="shared" si="6"/>
        <v>182</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306 AV9:AW65306 P9:Q65306 X9:Y65306 AF9:AG65306 AN9:AO6530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306 AC8:AD65306 U8:V65306 AK8:AL65306 AS8:AT65306 BA8:BB65306">
      <formula1>0</formula1>
      <formula2>999</formula2>
    </dataValidation>
    <dataValidation type="decimal" allowBlank="1" showInputMessage="1" showErrorMessage="1" sqref="K1:L2 S1:T2 AY1:AZ2 AQ1:AR2 AI1:AJ2 AA1:AB2 K8:L65306 AA8:AB65306 S8:T65306 AI8:AJ65306 AQ8:AR65306 AY8:AZ65306">
      <formula1>0</formula1>
      <formula2>99</formula2>
    </dataValidation>
    <dataValidation type="decimal" allowBlank="1" showInputMessage="1" showErrorMessage="1" sqref="H1:I2 P1:Q2 AV1:AW2 AN1:AO2 AF1:AG2 X1:Y2 H8:I65306 X8:Y65306 P8:Q65306 AF8:AG65306 AN8:AO65306 AV8:AW65306">
      <formula1>0</formula1>
      <formula2>400</formula2>
    </dataValidation>
    <dataValidation operator="lessThanOrEqual" allowBlank="1" showInputMessage="1" showErrorMessage="1" sqref="AH8 AP8 AX8 J1:J2 R1:R2 AX1:AX2 AP1:AP2 AH1:AH2 Z1:Z2 BC1:BK8 BL1:BL4 BL7:BL8 BC9:BE18 R8:R18 Z8:Z18 J8:J18 BI9:BJ18"/>
    <dataValidation type="list" allowBlank="1" showInputMessage="1" showErrorMessage="1" sqref="BM1:BM2 BM9:BM65306">
      <formula1>"ja,nee"</formula1>
    </dataValidation>
    <dataValidation type="decimal" operator="lessThanOrEqual" allowBlank="1" showInputMessage="1" showErrorMessage="1" sqref="BG9:BH18 BK9:BL18 R19:R65306 J19:J65306 Z19:Z65306 BC19:BL65306 AH9:AH65306 AP9:AP65306 AX9:AX6530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6.xml><?xml version="1.0" encoding="utf-8"?>
<worksheet xmlns="http://schemas.openxmlformats.org/spreadsheetml/2006/main" xmlns:r="http://schemas.openxmlformats.org/officeDocument/2006/relationships">
  <sheetPr codeName="Blad29"/>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170" t="s">
        <v>9</v>
      </c>
      <c r="B3" s="171"/>
      <c r="C3" s="172" t="str">
        <f>Instellingen!B3</f>
        <v>Naam kring invoeren in tabblad instellingen</v>
      </c>
      <c r="D3" s="173"/>
      <c r="E3" s="174"/>
      <c r="F3" s="170"/>
      <c r="G3" s="175"/>
      <c r="H3" s="175"/>
      <c r="I3" s="175"/>
      <c r="J3" s="175"/>
      <c r="K3" s="175"/>
      <c r="L3" s="175"/>
      <c r="M3" s="175"/>
      <c r="N3" s="171"/>
      <c r="O3" s="172"/>
      <c r="P3" s="173"/>
      <c r="Q3" s="173"/>
      <c r="R3" s="173"/>
      <c r="S3" s="173"/>
      <c r="T3" s="173"/>
      <c r="U3" s="173"/>
      <c r="V3" s="174"/>
      <c r="W3" s="210"/>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2"/>
      <c r="BC3" s="170" t="s">
        <v>41</v>
      </c>
      <c r="BD3" s="175"/>
      <c r="BE3" s="175"/>
      <c r="BF3" s="175"/>
      <c r="BG3" s="175"/>
      <c r="BH3" s="175"/>
      <c r="BI3" s="175"/>
      <c r="BJ3" s="175"/>
      <c r="BK3" s="171"/>
      <c r="BL3" s="19">
        <f>Instellingen!B6</f>
        <v>3</v>
      </c>
      <c r="BM3" s="74"/>
      <c r="BN3" s="179"/>
    </row>
    <row r="4" spans="1:66" ht="12.75">
      <c r="A4" s="170" t="s">
        <v>10</v>
      </c>
      <c r="B4" s="171"/>
      <c r="C4" s="172" t="s">
        <v>50</v>
      </c>
      <c r="D4" s="173"/>
      <c r="E4" s="174"/>
      <c r="F4" s="170" t="s">
        <v>72</v>
      </c>
      <c r="G4" s="175"/>
      <c r="H4" s="175"/>
      <c r="I4" s="175"/>
      <c r="J4" s="175"/>
      <c r="K4" s="175"/>
      <c r="L4" s="175"/>
      <c r="M4" s="175"/>
      <c r="N4" s="171"/>
      <c r="O4" s="172">
        <f>Instellingen!B7</f>
        <v>1</v>
      </c>
      <c r="P4" s="173"/>
      <c r="Q4" s="173"/>
      <c r="R4" s="173"/>
      <c r="S4" s="173"/>
      <c r="T4" s="173"/>
      <c r="U4" s="173"/>
      <c r="V4" s="174"/>
      <c r="W4" s="213"/>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5"/>
      <c r="BC4" s="170"/>
      <c r="BD4" s="175"/>
      <c r="BE4" s="175"/>
      <c r="BF4" s="175"/>
      <c r="BG4" s="175"/>
      <c r="BH4" s="175"/>
      <c r="BI4" s="175"/>
      <c r="BJ4" s="175"/>
      <c r="BK4" s="171"/>
      <c r="BL4" s="19"/>
      <c r="BM4" s="75"/>
      <c r="BN4" s="182"/>
    </row>
    <row r="5" spans="1:66" ht="12.75">
      <c r="A5" s="170" t="s">
        <v>11</v>
      </c>
      <c r="B5" s="171"/>
      <c r="C5" s="172"/>
      <c r="D5" s="173"/>
      <c r="E5" s="174"/>
      <c r="F5" s="170" t="s">
        <v>12</v>
      </c>
      <c r="G5" s="175"/>
      <c r="H5" s="175"/>
      <c r="I5" s="175"/>
      <c r="J5" s="175"/>
      <c r="K5" s="175"/>
      <c r="L5" s="175"/>
      <c r="M5" s="175"/>
      <c r="N5" s="171"/>
      <c r="O5" s="172">
        <f>Instellingen!B5</f>
        <v>99</v>
      </c>
      <c r="P5" s="173"/>
      <c r="Q5" s="173"/>
      <c r="R5" s="173"/>
      <c r="S5" s="173"/>
      <c r="T5" s="173"/>
      <c r="U5" s="173"/>
      <c r="V5" s="174"/>
      <c r="W5" s="216"/>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8"/>
      <c r="BC5" s="170"/>
      <c r="BD5" s="175"/>
      <c r="BE5" s="175"/>
      <c r="BF5" s="175"/>
      <c r="BG5" s="175"/>
      <c r="BH5" s="175"/>
      <c r="BI5" s="175"/>
      <c r="BJ5" s="175"/>
      <c r="BK5" s="171"/>
      <c r="BL5" s="19"/>
      <c r="BM5" s="75"/>
      <c r="BN5" s="182"/>
    </row>
    <row r="6" spans="1:66" ht="12.75" customHeight="1">
      <c r="A6" s="205"/>
      <c r="B6" s="206"/>
      <c r="C6" s="206"/>
      <c r="D6" s="206"/>
      <c r="E6" s="207"/>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c r="BJ6" s="56"/>
      <c r="BK6" s="36"/>
      <c r="BL6" s="73"/>
      <c r="BM6" s="75"/>
      <c r="BN6" s="182"/>
    </row>
    <row r="7" spans="1:66" ht="12.75" customHeight="1">
      <c r="A7" s="208"/>
      <c r="B7" s="208"/>
      <c r="C7" s="208"/>
      <c r="D7" s="208"/>
      <c r="E7" s="209"/>
      <c r="F7" s="57" t="s">
        <v>15</v>
      </c>
      <c r="G7" s="202" t="str">
        <f>Instellingen!C36</f>
        <v>12 en 13-05-2023</v>
      </c>
      <c r="H7" s="194"/>
      <c r="I7" s="194"/>
      <c r="J7" s="194"/>
      <c r="K7" s="194"/>
      <c r="L7" s="194"/>
      <c r="M7" s="194"/>
      <c r="N7" s="195"/>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76"/>
      <c r="BN7" s="185"/>
    </row>
    <row r="8" spans="1:66" ht="25.5" customHeight="1">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9:Z65536 X2:Z2 P2:Q2 P8:Q8 X8:Z8 P9: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7.xml><?xml version="1.0" encoding="utf-8"?>
<worksheet xmlns="http://schemas.openxmlformats.org/spreadsheetml/2006/main" xmlns:r="http://schemas.openxmlformats.org/officeDocument/2006/relationships">
  <sheetPr codeName="Blad81"/>
  <dimension ref="A1:BN21"/>
  <sheetViews>
    <sheetView tabSelected="1"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16.140625" style="1" bestFit="1" customWidth="1"/>
    <col min="4" max="4" width="18.28125" style="1" bestFit="1" customWidth="1"/>
    <col min="5" max="5" width="3.421875" style="1" bestFit="1" customWidth="1"/>
    <col min="6" max="6" width="21.8515625" style="1" bestFit="1" customWidth="1"/>
    <col min="7" max="7" width="4.7109375" style="59" hidden="1" customWidth="1"/>
    <col min="8" max="8" width="5.57421875" style="91" bestFit="1" customWidth="1"/>
    <col min="9" max="9" width="5.28125" style="59" hidden="1" customWidth="1"/>
    <col min="10" max="10" width="6.00390625" style="60" hidden="1" customWidth="1"/>
    <col min="11" max="12" width="4.57421875" style="59" bestFit="1" customWidth="1"/>
    <col min="13" max="13" width="2.8515625" style="59" bestFit="1" customWidth="1"/>
    <col min="14" max="14" width="4.421875" style="61" bestFit="1" customWidth="1"/>
    <col min="15" max="15" width="4.7109375" style="62" hidden="1" customWidth="1"/>
    <col min="16" max="16" width="5.57421875" style="93" bestFit="1" customWidth="1"/>
    <col min="17" max="17" width="5.28125" style="62" hidden="1" customWidth="1"/>
    <col min="18" max="18" width="6.421875" style="63" hidden="1" customWidth="1"/>
    <col min="19" max="19" width="4.57421875" style="62" bestFit="1" customWidth="1"/>
    <col min="20" max="20" width="4.28125" style="62" bestFit="1" customWidth="1"/>
    <col min="21" max="21" width="2.8515625" style="62" bestFit="1" customWidth="1"/>
    <col min="22" max="22" width="4.421875" style="64" bestFit="1" customWidth="1"/>
    <col min="23" max="23" width="4.7109375" style="65" hidden="1" customWidth="1"/>
    <col min="24" max="24" width="7.7109375" style="107" bestFit="1" customWidth="1"/>
    <col min="25" max="25" width="5.7109375" style="65" hidden="1" customWidth="1"/>
    <col min="26" max="26" width="6.421875" style="66" hidden="1" customWidth="1"/>
    <col min="27" max="28" width="4.28125" style="65" bestFit="1" customWidth="1"/>
    <col min="29" max="29" width="2.8515625" style="65" bestFit="1"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6.1406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105">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30</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106"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231</v>
      </c>
      <c r="D9" s="1" t="s">
        <v>206</v>
      </c>
      <c r="E9" s="1" t="s">
        <v>30</v>
      </c>
      <c r="F9" s="1" t="s">
        <v>140</v>
      </c>
      <c r="G9" s="23">
        <v>1</v>
      </c>
      <c r="H9" s="113">
        <v>203.5</v>
      </c>
      <c r="I9" s="114">
        <v>0</v>
      </c>
      <c r="J9" s="60">
        <f aca="true" t="shared" si="0" ref="J9:J21">H9+I9</f>
        <v>203.5</v>
      </c>
      <c r="K9" s="165">
        <v>7</v>
      </c>
      <c r="L9" s="165">
        <v>7</v>
      </c>
      <c r="M9" s="114">
        <v>1</v>
      </c>
      <c r="N9" s="115">
        <v>1</v>
      </c>
      <c r="O9" s="23"/>
      <c r="P9" s="119"/>
      <c r="Q9" s="120"/>
      <c r="R9" s="63">
        <f aca="true" t="shared" si="1" ref="R9:R21">P9+Q9</f>
        <v>0</v>
      </c>
      <c r="S9" s="119"/>
      <c r="T9" s="120"/>
      <c r="U9" s="120"/>
      <c r="V9" s="121"/>
      <c r="W9" s="23"/>
      <c r="X9" s="159"/>
      <c r="Y9" s="126"/>
      <c r="Z9" s="66">
        <f aca="true" t="shared" si="2" ref="Z9:Z21">X9+Y9</f>
        <v>0</v>
      </c>
      <c r="AA9" s="126"/>
      <c r="AB9" s="126"/>
      <c r="AC9" s="126"/>
      <c r="AD9" s="127"/>
      <c r="AE9" s="23"/>
      <c r="AF9" s="23"/>
      <c r="AG9" s="23"/>
      <c r="AH9" s="22"/>
      <c r="AI9" s="23"/>
      <c r="AJ9" s="23"/>
      <c r="AK9" s="23"/>
      <c r="AL9" s="87"/>
      <c r="AM9" s="23"/>
      <c r="AN9" s="23"/>
      <c r="AO9" s="23"/>
      <c r="AP9" s="22"/>
      <c r="AQ9" s="23"/>
      <c r="AR9" s="23"/>
      <c r="AS9" s="23"/>
      <c r="AT9" s="87"/>
      <c r="AU9" s="23"/>
      <c r="AV9" s="23"/>
      <c r="AW9" s="23"/>
      <c r="AX9" s="22"/>
      <c r="AY9" s="23"/>
      <c r="AZ9" s="23"/>
      <c r="BA9" s="23"/>
      <c r="BB9" s="23"/>
      <c r="BC9">
        <f aca="true" t="shared" si="3" ref="BC9:BC21">N9+V9+AD9+AL9+AT9+BB9</f>
        <v>1</v>
      </c>
      <c r="BD9">
        <f aca="true" t="shared" si="4" ref="BD9:BD21">J9+R9+Z9+AH9+AP9+AX9</f>
        <v>203.5</v>
      </c>
      <c r="BE9" s="31">
        <f>IF($O$4&gt;0,(LARGE(($N9,$V9,$AD9,$AL9,$AT9,$BB9),1)),"0")</f>
        <v>1</v>
      </c>
      <c r="BG9">
        <v>187</v>
      </c>
      <c r="BH9">
        <v>0</v>
      </c>
      <c r="BI9" s="31">
        <f aca="true" t="shared" si="5" ref="BI9:BI21">BC9-BE9-BF9</f>
        <v>0</v>
      </c>
      <c r="BJ9">
        <f aca="true" t="shared" si="6" ref="BJ9:BJ21">BD9-BG9-BH9</f>
        <v>16.5</v>
      </c>
    </row>
    <row r="10" spans="1:66" ht="12.75">
      <c r="A10" s="1">
        <v>2</v>
      </c>
      <c r="C10" s="1" t="s">
        <v>281</v>
      </c>
      <c r="D10" s="1" t="s">
        <v>207</v>
      </c>
      <c r="E10" s="1" t="s">
        <v>30</v>
      </c>
      <c r="F10" s="1" t="s">
        <v>165</v>
      </c>
      <c r="G10" s="23">
        <v>1</v>
      </c>
      <c r="H10" s="113">
        <v>194.5</v>
      </c>
      <c r="I10" s="114">
        <v>0</v>
      </c>
      <c r="J10" s="60">
        <f t="shared" si="0"/>
        <v>194.5</v>
      </c>
      <c r="K10" s="114">
        <v>7</v>
      </c>
      <c r="L10" s="114">
        <v>7</v>
      </c>
      <c r="M10" s="114">
        <v>2</v>
      </c>
      <c r="N10" s="115">
        <v>2</v>
      </c>
      <c r="O10" s="23"/>
      <c r="P10" s="119"/>
      <c r="Q10" s="120"/>
      <c r="R10" s="63">
        <f t="shared" si="1"/>
        <v>0</v>
      </c>
      <c r="S10" s="120"/>
      <c r="T10" s="120"/>
      <c r="U10" s="120"/>
      <c r="V10" s="121"/>
      <c r="W10" s="23"/>
      <c r="X10" s="159"/>
      <c r="Y10" s="126"/>
      <c r="Z10" s="66">
        <f t="shared" si="2"/>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 t="shared" si="3"/>
        <v>2</v>
      </c>
      <c r="BD10">
        <f t="shared" si="4"/>
        <v>194.5</v>
      </c>
      <c r="BE10" s="31">
        <f>IF($O$4&gt;0,(LARGE(($N10,$V10,$AD10,$AL10,$AT10,$BB10),1)),"0")</f>
        <v>2</v>
      </c>
      <c r="BG10">
        <v>0</v>
      </c>
      <c r="BH10">
        <v>0</v>
      </c>
      <c r="BI10" s="31">
        <f t="shared" si="5"/>
        <v>0</v>
      </c>
      <c r="BJ10">
        <f t="shared" si="6"/>
        <v>194.5</v>
      </c>
      <c r="BN10" s="86"/>
    </row>
    <row r="11" spans="1:62" ht="12.75">
      <c r="A11" s="1">
        <v>3</v>
      </c>
      <c r="C11" s="1" t="s">
        <v>282</v>
      </c>
      <c r="D11" s="1" t="s">
        <v>208</v>
      </c>
      <c r="E11" s="1" t="s">
        <v>30</v>
      </c>
      <c r="F11" s="1" t="s">
        <v>162</v>
      </c>
      <c r="G11" s="23">
        <v>1</v>
      </c>
      <c r="H11" s="113">
        <v>191.5</v>
      </c>
      <c r="I11" s="114">
        <v>0</v>
      </c>
      <c r="J11" s="60">
        <f t="shared" si="0"/>
        <v>191.5</v>
      </c>
      <c r="K11" s="114">
        <v>7</v>
      </c>
      <c r="L11" s="114">
        <v>7</v>
      </c>
      <c r="M11" s="114">
        <v>3</v>
      </c>
      <c r="N11" s="115">
        <v>3</v>
      </c>
      <c r="O11" s="23"/>
      <c r="P11" s="119"/>
      <c r="Q11" s="120"/>
      <c r="R11" s="63">
        <f t="shared" si="1"/>
        <v>0</v>
      </c>
      <c r="S11" s="164"/>
      <c r="T11" s="120"/>
      <c r="U11" s="120"/>
      <c r="V11" s="121"/>
      <c r="W11" s="23"/>
      <c r="X11" s="159"/>
      <c r="Y11" s="126"/>
      <c r="Z11" s="66">
        <f t="shared" si="2"/>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 t="shared" si="3"/>
        <v>3</v>
      </c>
      <c r="BD11">
        <f t="shared" si="4"/>
        <v>191.5</v>
      </c>
      <c r="BE11" s="31">
        <f>IF($O$4&gt;0,(LARGE(($N11,$V11,$AD11,$AL11,$AT11,$BB11),1)),"0")</f>
        <v>3</v>
      </c>
      <c r="BG11">
        <v>194.5</v>
      </c>
      <c r="BH11">
        <v>0</v>
      </c>
      <c r="BI11" s="31">
        <f t="shared" si="5"/>
        <v>0</v>
      </c>
      <c r="BJ11">
        <f t="shared" si="6"/>
        <v>-3</v>
      </c>
    </row>
    <row r="12" spans="1:62" ht="12.75">
      <c r="A12" s="1">
        <v>4</v>
      </c>
      <c r="C12" s="1" t="s">
        <v>283</v>
      </c>
      <c r="D12" s="1" t="s">
        <v>209</v>
      </c>
      <c r="E12" s="1" t="s">
        <v>30</v>
      </c>
      <c r="F12" s="1" t="s">
        <v>142</v>
      </c>
      <c r="G12" s="23">
        <v>1</v>
      </c>
      <c r="H12" s="113">
        <v>190.5</v>
      </c>
      <c r="I12" s="114">
        <v>0</v>
      </c>
      <c r="J12" s="60">
        <f t="shared" si="0"/>
        <v>190.5</v>
      </c>
      <c r="K12" s="114">
        <v>6.5</v>
      </c>
      <c r="L12" s="114">
        <v>7</v>
      </c>
      <c r="M12" s="114">
        <v>4</v>
      </c>
      <c r="N12" s="115">
        <v>4</v>
      </c>
      <c r="O12" s="23"/>
      <c r="P12" s="119"/>
      <c r="Q12" s="120"/>
      <c r="R12" s="63">
        <f t="shared" si="1"/>
        <v>0</v>
      </c>
      <c r="S12" s="120"/>
      <c r="T12" s="120"/>
      <c r="U12" s="120"/>
      <c r="V12" s="121"/>
      <c r="W12" s="23"/>
      <c r="X12" s="159"/>
      <c r="Y12" s="126"/>
      <c r="Z12" s="66">
        <f t="shared" si="2"/>
        <v>0</v>
      </c>
      <c r="AA12" s="126"/>
      <c r="AB12" s="126"/>
      <c r="AC12" s="126"/>
      <c r="AD12" s="127"/>
      <c r="AE12" s="23"/>
      <c r="AF12" s="23"/>
      <c r="AG12" s="23"/>
      <c r="AH12" s="22"/>
      <c r="AI12" s="23"/>
      <c r="AJ12" s="23"/>
      <c r="AK12" s="23"/>
      <c r="AL12" s="87"/>
      <c r="AM12" s="23"/>
      <c r="AN12" s="23"/>
      <c r="AO12" s="23"/>
      <c r="AP12" s="22"/>
      <c r="AQ12" s="23"/>
      <c r="AR12" s="23"/>
      <c r="AS12" s="23"/>
      <c r="AT12" s="87"/>
      <c r="AU12" s="23"/>
      <c r="AV12" s="23"/>
      <c r="AW12" s="23"/>
      <c r="AX12" s="22"/>
      <c r="AY12" s="23"/>
      <c r="AZ12" s="23"/>
      <c r="BA12" s="23"/>
      <c r="BB12" s="23"/>
      <c r="BC12">
        <f t="shared" si="3"/>
        <v>4</v>
      </c>
      <c r="BD12">
        <f t="shared" si="4"/>
        <v>190.5</v>
      </c>
      <c r="BE12" s="31">
        <f>IF($O$4&gt;0,(LARGE(($N12,$V12,$AD12,$AL12,$AT12,$BB12),1)),"0")</f>
        <v>4</v>
      </c>
      <c r="BG12">
        <v>177.5</v>
      </c>
      <c r="BH12">
        <v>0</v>
      </c>
      <c r="BI12" s="31">
        <f t="shared" si="5"/>
        <v>0</v>
      </c>
      <c r="BJ12">
        <f t="shared" si="6"/>
        <v>13</v>
      </c>
    </row>
    <row r="13" spans="1:62" ht="12.75">
      <c r="A13" s="1">
        <v>5</v>
      </c>
      <c r="C13" s="1" t="s">
        <v>258</v>
      </c>
      <c r="D13" s="1" t="s">
        <v>210</v>
      </c>
      <c r="E13" s="1" t="s">
        <v>30</v>
      </c>
      <c r="F13" s="1" t="s">
        <v>138</v>
      </c>
      <c r="G13" s="23">
        <v>1</v>
      </c>
      <c r="H13" s="113">
        <v>189.5</v>
      </c>
      <c r="I13" s="114">
        <v>0</v>
      </c>
      <c r="J13" s="60">
        <f t="shared" si="0"/>
        <v>189.5</v>
      </c>
      <c r="K13" s="114">
        <v>6</v>
      </c>
      <c r="L13" s="114">
        <v>6</v>
      </c>
      <c r="M13" s="114">
        <v>5</v>
      </c>
      <c r="N13" s="115">
        <v>5</v>
      </c>
      <c r="O13" s="23"/>
      <c r="P13" s="119"/>
      <c r="Q13" s="120"/>
      <c r="R13" s="63">
        <f t="shared" si="1"/>
        <v>0</v>
      </c>
      <c r="S13" s="120"/>
      <c r="T13" s="120"/>
      <c r="U13" s="120"/>
      <c r="V13" s="121"/>
      <c r="W13" s="23"/>
      <c r="X13" s="159"/>
      <c r="Y13" s="126"/>
      <c r="Z13" s="66">
        <f t="shared" si="2"/>
        <v>0</v>
      </c>
      <c r="AA13" s="126"/>
      <c r="AB13" s="126"/>
      <c r="AC13" s="126"/>
      <c r="AD13" s="127"/>
      <c r="AE13" s="23"/>
      <c r="AF13" s="23"/>
      <c r="AG13" s="23"/>
      <c r="AH13" s="22"/>
      <c r="AI13" s="23"/>
      <c r="AJ13" s="23"/>
      <c r="AK13" s="23"/>
      <c r="AL13" s="87"/>
      <c r="AM13" s="23"/>
      <c r="AN13" s="23"/>
      <c r="AO13" s="23"/>
      <c r="AP13" s="22"/>
      <c r="AQ13" s="23"/>
      <c r="AR13" s="23"/>
      <c r="AS13" s="23"/>
      <c r="AT13" s="87"/>
      <c r="AU13" s="23"/>
      <c r="AV13" s="23"/>
      <c r="AW13" s="23"/>
      <c r="AX13" s="22"/>
      <c r="AY13" s="23"/>
      <c r="AZ13" s="23"/>
      <c r="BA13" s="23"/>
      <c r="BB13" s="23"/>
      <c r="BC13">
        <f t="shared" si="3"/>
        <v>5</v>
      </c>
      <c r="BD13">
        <f t="shared" si="4"/>
        <v>189.5</v>
      </c>
      <c r="BE13" s="31">
        <f>IF($O$4&gt;0,(LARGE(($N13,$V13,$AD13,$AL13,$AT13,$BB13),1)),"0")</f>
        <v>5</v>
      </c>
      <c r="BG13">
        <v>174.5</v>
      </c>
      <c r="BH13">
        <v>0</v>
      </c>
      <c r="BI13" s="31">
        <f t="shared" si="5"/>
        <v>0</v>
      </c>
      <c r="BJ13">
        <f t="shared" si="6"/>
        <v>15</v>
      </c>
    </row>
    <row r="14" spans="1:62" ht="12.75">
      <c r="A14" s="1">
        <v>6</v>
      </c>
      <c r="C14" s="1" t="s">
        <v>284</v>
      </c>
      <c r="D14" s="1" t="s">
        <v>211</v>
      </c>
      <c r="E14" s="1" t="s">
        <v>30</v>
      </c>
      <c r="F14" s="166" t="s">
        <v>285</v>
      </c>
      <c r="G14" s="23">
        <v>1</v>
      </c>
      <c r="H14" s="113">
        <v>188.5</v>
      </c>
      <c r="I14" s="114">
        <v>0</v>
      </c>
      <c r="J14" s="60">
        <f t="shared" si="0"/>
        <v>188.5</v>
      </c>
      <c r="K14" s="114">
        <v>6</v>
      </c>
      <c r="L14" s="114">
        <v>7</v>
      </c>
      <c r="M14" s="114">
        <v>6</v>
      </c>
      <c r="N14" s="115">
        <v>6</v>
      </c>
      <c r="O14" s="23"/>
      <c r="P14" s="119"/>
      <c r="Q14" s="120"/>
      <c r="R14" s="63">
        <f t="shared" si="1"/>
        <v>0</v>
      </c>
      <c r="S14" s="120"/>
      <c r="T14" s="120"/>
      <c r="U14" s="120"/>
      <c r="V14" s="121"/>
      <c r="W14" s="23"/>
      <c r="X14" s="159"/>
      <c r="Y14" s="126"/>
      <c r="Z14" s="66">
        <f t="shared" si="2"/>
        <v>0</v>
      </c>
      <c r="AA14" s="126"/>
      <c r="AB14" s="126"/>
      <c r="AC14" s="126"/>
      <c r="AD14" s="127"/>
      <c r="AE14" s="23"/>
      <c r="AF14" s="23"/>
      <c r="AG14" s="23"/>
      <c r="AH14" s="22"/>
      <c r="AI14" s="23"/>
      <c r="AJ14" s="23"/>
      <c r="AK14" s="23"/>
      <c r="AL14" s="87"/>
      <c r="AM14" s="23"/>
      <c r="AN14" s="23"/>
      <c r="AO14" s="23"/>
      <c r="AP14" s="22"/>
      <c r="AQ14" s="23"/>
      <c r="AR14" s="23"/>
      <c r="AS14" s="23"/>
      <c r="AT14" s="87"/>
      <c r="AU14" s="23"/>
      <c r="AV14" s="23"/>
      <c r="AW14" s="23"/>
      <c r="AX14" s="22"/>
      <c r="AY14" s="23"/>
      <c r="AZ14" s="23"/>
      <c r="BA14" s="23"/>
      <c r="BB14" s="23"/>
      <c r="BC14">
        <f t="shared" si="3"/>
        <v>6</v>
      </c>
      <c r="BD14">
        <f t="shared" si="4"/>
        <v>188.5</v>
      </c>
      <c r="BE14" s="31">
        <f>IF($O$4&gt;0,(LARGE(($N14,$V14,$AD14,$AL14,$AT14,$BB14),1)),"0")</f>
        <v>6</v>
      </c>
      <c r="BG14">
        <v>0</v>
      </c>
      <c r="BH14">
        <v>0</v>
      </c>
      <c r="BI14" s="31">
        <f t="shared" si="5"/>
        <v>0</v>
      </c>
      <c r="BJ14">
        <f t="shared" si="6"/>
        <v>188.5</v>
      </c>
    </row>
    <row r="15" spans="1:62" ht="12.75">
      <c r="A15" s="1">
        <v>7</v>
      </c>
      <c r="C15" s="1" t="s">
        <v>286</v>
      </c>
      <c r="D15" s="1" t="s">
        <v>212</v>
      </c>
      <c r="E15" s="1" t="s">
        <v>30</v>
      </c>
      <c r="F15" s="1" t="s">
        <v>159</v>
      </c>
      <c r="G15" s="23">
        <v>1</v>
      </c>
      <c r="H15" s="113">
        <v>185.5</v>
      </c>
      <c r="I15" s="114">
        <v>0</v>
      </c>
      <c r="J15" s="60">
        <f t="shared" si="0"/>
        <v>185.5</v>
      </c>
      <c r="K15" s="114">
        <v>6</v>
      </c>
      <c r="L15" s="114">
        <v>6.5</v>
      </c>
      <c r="M15" s="114">
        <v>7</v>
      </c>
      <c r="N15" s="115">
        <v>7</v>
      </c>
      <c r="O15" s="23"/>
      <c r="P15" s="119"/>
      <c r="Q15" s="120"/>
      <c r="R15" s="63">
        <f t="shared" si="1"/>
        <v>0</v>
      </c>
      <c r="S15" s="120"/>
      <c r="T15" s="120"/>
      <c r="U15" s="120"/>
      <c r="V15" s="121"/>
      <c r="W15" s="23"/>
      <c r="X15" s="159"/>
      <c r="Y15" s="126"/>
      <c r="Z15" s="66">
        <f t="shared" si="2"/>
        <v>0</v>
      </c>
      <c r="AA15" s="126"/>
      <c r="AB15" s="126"/>
      <c r="AC15" s="126"/>
      <c r="AD15" s="127"/>
      <c r="AE15" s="23"/>
      <c r="AF15" s="23"/>
      <c r="AG15" s="23"/>
      <c r="AH15" s="22"/>
      <c r="AI15" s="23"/>
      <c r="AJ15" s="23"/>
      <c r="AK15" s="23"/>
      <c r="AL15" s="87"/>
      <c r="AM15" s="23"/>
      <c r="AN15" s="23"/>
      <c r="AO15" s="23"/>
      <c r="AP15" s="22"/>
      <c r="AQ15" s="23"/>
      <c r="AR15" s="23"/>
      <c r="AS15" s="23"/>
      <c r="AT15" s="87"/>
      <c r="AU15" s="23"/>
      <c r="AV15" s="23"/>
      <c r="AW15" s="23"/>
      <c r="AX15" s="22"/>
      <c r="AY15" s="23"/>
      <c r="AZ15" s="23"/>
      <c r="BA15" s="23"/>
      <c r="BB15" s="23"/>
      <c r="BC15">
        <f t="shared" si="3"/>
        <v>7</v>
      </c>
      <c r="BD15">
        <f t="shared" si="4"/>
        <v>185.5</v>
      </c>
      <c r="BE15" s="31">
        <f>IF($O$4&gt;0,(LARGE(($N15,$V15,$AD15,$AL15,$AT15,$BB15),1)),"0")</f>
        <v>7</v>
      </c>
      <c r="BG15">
        <v>175</v>
      </c>
      <c r="BH15">
        <v>0</v>
      </c>
      <c r="BI15" s="31">
        <f t="shared" si="5"/>
        <v>0</v>
      </c>
      <c r="BJ15">
        <f t="shared" si="6"/>
        <v>10.5</v>
      </c>
    </row>
    <row r="16" spans="1:62" ht="12.75">
      <c r="A16" s="1">
        <v>8</v>
      </c>
      <c r="C16" s="1" t="s">
        <v>287</v>
      </c>
      <c r="D16" s="1" t="s">
        <v>213</v>
      </c>
      <c r="E16" s="1" t="s">
        <v>30</v>
      </c>
      <c r="F16" s="1" t="s">
        <v>140</v>
      </c>
      <c r="G16" s="131">
        <v>1</v>
      </c>
      <c r="H16" s="132">
        <v>184</v>
      </c>
      <c r="I16" s="133">
        <v>0</v>
      </c>
      <c r="J16" s="60">
        <f t="shared" si="0"/>
        <v>184</v>
      </c>
      <c r="K16" s="133">
        <v>6</v>
      </c>
      <c r="L16" s="133">
        <v>6</v>
      </c>
      <c r="M16" s="133">
        <v>8</v>
      </c>
      <c r="N16" s="134">
        <v>8</v>
      </c>
      <c r="O16" s="131"/>
      <c r="P16" s="135"/>
      <c r="Q16" s="136"/>
      <c r="R16" s="63">
        <f t="shared" si="1"/>
        <v>0</v>
      </c>
      <c r="S16" s="136"/>
      <c r="T16" s="136"/>
      <c r="U16" s="136"/>
      <c r="V16" s="137"/>
      <c r="W16" s="131"/>
      <c r="X16" s="160"/>
      <c r="Y16" s="139"/>
      <c r="Z16" s="66">
        <f t="shared" si="2"/>
        <v>0</v>
      </c>
      <c r="AA16" s="139"/>
      <c r="AB16" s="139"/>
      <c r="AC16" s="139"/>
      <c r="AD16" s="140"/>
      <c r="AE16" s="131"/>
      <c r="AF16" s="131"/>
      <c r="AG16" s="131"/>
      <c r="AH16" s="141"/>
      <c r="AI16" s="131"/>
      <c r="AJ16" s="131"/>
      <c r="AK16" s="131"/>
      <c r="AL16" s="142"/>
      <c r="AM16" s="131"/>
      <c r="AN16" s="131"/>
      <c r="AO16" s="131"/>
      <c r="AP16" s="141"/>
      <c r="AQ16" s="131"/>
      <c r="AR16" s="131"/>
      <c r="AS16" s="131"/>
      <c r="AT16" s="142"/>
      <c r="AU16" s="131"/>
      <c r="AV16" s="131"/>
      <c r="AW16" s="131"/>
      <c r="AX16" s="141"/>
      <c r="AY16" s="131"/>
      <c r="AZ16" s="131"/>
      <c r="BA16" s="131"/>
      <c r="BB16" s="131"/>
      <c r="BC16">
        <f t="shared" si="3"/>
        <v>8</v>
      </c>
      <c r="BD16">
        <f t="shared" si="4"/>
        <v>184</v>
      </c>
      <c r="BE16" s="31">
        <f>IF($O$4&gt;0,(LARGE(($N16,$V16,$AD16,$AL16,$AT16,$BB16),1)),"0")</f>
        <v>8</v>
      </c>
      <c r="BG16">
        <v>168.5</v>
      </c>
      <c r="BH16">
        <v>0</v>
      </c>
      <c r="BI16" s="31">
        <f t="shared" si="5"/>
        <v>0</v>
      </c>
      <c r="BJ16">
        <f t="shared" si="6"/>
        <v>15.5</v>
      </c>
    </row>
    <row r="17" spans="1:62" ht="12.75">
      <c r="A17" s="1">
        <v>9</v>
      </c>
      <c r="C17" s="1" t="s">
        <v>288</v>
      </c>
      <c r="D17" s="1" t="s">
        <v>214</v>
      </c>
      <c r="E17" s="1" t="s">
        <v>30</v>
      </c>
      <c r="F17" s="1" t="s">
        <v>215</v>
      </c>
      <c r="G17" s="1">
        <v>1</v>
      </c>
      <c r="H17" s="113">
        <v>183</v>
      </c>
      <c r="I17" s="114">
        <v>0</v>
      </c>
      <c r="J17" s="60">
        <f t="shared" si="0"/>
        <v>183</v>
      </c>
      <c r="K17" s="114">
        <v>5</v>
      </c>
      <c r="L17" s="114">
        <v>6.5</v>
      </c>
      <c r="M17" s="114">
        <v>9</v>
      </c>
      <c r="N17" s="114">
        <v>9</v>
      </c>
      <c r="O17" s="23"/>
      <c r="P17" s="119"/>
      <c r="Q17" s="120"/>
      <c r="R17" s="63">
        <f t="shared" si="1"/>
        <v>0</v>
      </c>
      <c r="S17" s="120"/>
      <c r="T17" s="120"/>
      <c r="U17" s="120"/>
      <c r="V17" s="120"/>
      <c r="W17" s="23"/>
      <c r="X17" s="159"/>
      <c r="Y17" s="126"/>
      <c r="Z17" s="66">
        <f t="shared" si="2"/>
        <v>0</v>
      </c>
      <c r="AA17" s="126"/>
      <c r="AB17" s="126"/>
      <c r="AC17" s="126"/>
      <c r="AD17" s="126"/>
      <c r="AE17" s="1"/>
      <c r="AF17" s="1"/>
      <c r="AG17" s="1"/>
      <c r="AH17"/>
      <c r="AI17" s="1"/>
      <c r="AJ17" s="1"/>
      <c r="AK17" s="1"/>
      <c r="AL17" s="1"/>
      <c r="AM17" s="1"/>
      <c r="AN17" s="1"/>
      <c r="AO17" s="1"/>
      <c r="AP17"/>
      <c r="AQ17" s="1"/>
      <c r="AR17" s="1"/>
      <c r="AS17" s="1"/>
      <c r="AT17" s="1"/>
      <c r="AU17" s="1"/>
      <c r="AV17" s="1"/>
      <c r="AW17" s="1"/>
      <c r="AX17"/>
      <c r="AY17" s="1"/>
      <c r="AZ17" s="1"/>
      <c r="BA17" s="1"/>
      <c r="BB17" s="1"/>
      <c r="BC17">
        <f t="shared" si="3"/>
        <v>9</v>
      </c>
      <c r="BD17">
        <f t="shared" si="4"/>
        <v>183</v>
      </c>
      <c r="BE17" s="31">
        <f>IF($O$4&gt;0,(LARGE(($N17,$V17,$AD17,$AL17,$AT17,$BB17),1)),"0")</f>
        <v>9</v>
      </c>
      <c r="BG17">
        <v>167</v>
      </c>
      <c r="BH17">
        <v>0</v>
      </c>
      <c r="BI17" s="31">
        <f t="shared" si="5"/>
        <v>0</v>
      </c>
      <c r="BJ17">
        <f t="shared" si="6"/>
        <v>16</v>
      </c>
    </row>
    <row r="18" spans="1:62" ht="12.75">
      <c r="A18" s="1">
        <v>10</v>
      </c>
      <c r="C18" s="1" t="s">
        <v>289</v>
      </c>
      <c r="D18" s="1" t="s">
        <v>216</v>
      </c>
      <c r="E18" s="1" t="s">
        <v>30</v>
      </c>
      <c r="F18" s="1" t="s">
        <v>144</v>
      </c>
      <c r="G18" s="108">
        <v>1</v>
      </c>
      <c r="H18" s="116">
        <v>182.5</v>
      </c>
      <c r="I18" s="117">
        <v>0</v>
      </c>
      <c r="J18" s="60">
        <f t="shared" si="0"/>
        <v>182.5</v>
      </c>
      <c r="K18" s="117">
        <v>6</v>
      </c>
      <c r="L18" s="117">
        <v>7</v>
      </c>
      <c r="M18" s="117">
        <v>10</v>
      </c>
      <c r="N18" s="118">
        <v>10</v>
      </c>
      <c r="O18" s="108"/>
      <c r="P18" s="122"/>
      <c r="Q18" s="123"/>
      <c r="R18" s="63">
        <f t="shared" si="1"/>
        <v>0</v>
      </c>
      <c r="S18" s="123"/>
      <c r="T18" s="123"/>
      <c r="U18" s="123"/>
      <c r="V18" s="124"/>
      <c r="W18" s="108"/>
      <c r="X18" s="161"/>
      <c r="Y18" s="129"/>
      <c r="Z18" s="66">
        <f t="shared" si="2"/>
        <v>0</v>
      </c>
      <c r="AA18" s="129"/>
      <c r="AB18" s="129"/>
      <c r="AC18" s="129"/>
      <c r="AD18" s="130"/>
      <c r="AE18" s="108"/>
      <c r="AF18" s="108"/>
      <c r="AG18" s="108"/>
      <c r="AH18" s="110"/>
      <c r="AI18" s="108"/>
      <c r="AJ18" s="108"/>
      <c r="AK18" s="108"/>
      <c r="AL18" s="109"/>
      <c r="AM18" s="108"/>
      <c r="AN18" s="108"/>
      <c r="AO18" s="108"/>
      <c r="AP18" s="110"/>
      <c r="AQ18" s="108"/>
      <c r="AR18" s="108"/>
      <c r="AS18" s="108"/>
      <c r="AT18" s="109"/>
      <c r="AU18" s="108"/>
      <c r="AV18" s="108"/>
      <c r="AW18" s="108"/>
      <c r="AX18" s="110"/>
      <c r="AY18" s="108"/>
      <c r="AZ18" s="108"/>
      <c r="BA18" s="108"/>
      <c r="BB18" s="108"/>
      <c r="BC18">
        <f t="shared" si="3"/>
        <v>10</v>
      </c>
      <c r="BD18">
        <f t="shared" si="4"/>
        <v>182.5</v>
      </c>
      <c r="BE18" s="31">
        <f>IF($O$4&gt;0,(LARGE(($N18,$V18,$AD18,$AL18,$AT18,$BB18),1)),"0")</f>
        <v>10</v>
      </c>
      <c r="BG18">
        <v>0</v>
      </c>
      <c r="BH18">
        <v>0</v>
      </c>
      <c r="BI18" s="31">
        <f t="shared" si="5"/>
        <v>0</v>
      </c>
      <c r="BJ18">
        <f t="shared" si="6"/>
        <v>182.5</v>
      </c>
    </row>
    <row r="19" spans="3:62" ht="12.75">
      <c r="C19" s="1" t="s">
        <v>290</v>
      </c>
      <c r="D19" s="1" t="s">
        <v>217</v>
      </c>
      <c r="E19" s="1" t="s">
        <v>30</v>
      </c>
      <c r="F19" s="1" t="s">
        <v>149</v>
      </c>
      <c r="G19" s="23">
        <v>1</v>
      </c>
      <c r="H19" s="113">
        <v>178</v>
      </c>
      <c r="I19" s="114">
        <v>0</v>
      </c>
      <c r="J19" s="60">
        <f t="shared" si="0"/>
        <v>178</v>
      </c>
      <c r="K19" s="114">
        <v>5</v>
      </c>
      <c r="L19" s="114">
        <v>6</v>
      </c>
      <c r="M19" s="114">
        <v>11</v>
      </c>
      <c r="N19" s="115">
        <v>11</v>
      </c>
      <c r="O19" s="23"/>
      <c r="P19" s="119"/>
      <c r="Q19" s="120"/>
      <c r="R19" s="63">
        <f t="shared" si="1"/>
        <v>0</v>
      </c>
      <c r="S19" s="120"/>
      <c r="T19" s="120"/>
      <c r="U19" s="120"/>
      <c r="V19" s="121"/>
      <c r="W19" s="23"/>
      <c r="X19" s="159"/>
      <c r="Y19" s="126"/>
      <c r="Z19" s="66">
        <f t="shared" si="2"/>
        <v>0</v>
      </c>
      <c r="AA19" s="126"/>
      <c r="AB19" s="126"/>
      <c r="AC19" s="126"/>
      <c r="AD19" s="127"/>
      <c r="AE19" s="23"/>
      <c r="AF19" s="23"/>
      <c r="AG19" s="23"/>
      <c r="AH19" s="22"/>
      <c r="AI19" s="23"/>
      <c r="AJ19" s="23"/>
      <c r="AK19" s="23"/>
      <c r="AL19" s="87"/>
      <c r="AM19" s="23"/>
      <c r="AN19" s="23"/>
      <c r="AO19" s="23"/>
      <c r="AP19" s="22"/>
      <c r="AQ19" s="23"/>
      <c r="AR19" s="23"/>
      <c r="AS19" s="23"/>
      <c r="AT19" s="87"/>
      <c r="AU19" s="23"/>
      <c r="AV19" s="23"/>
      <c r="AW19" s="23"/>
      <c r="AX19" s="22"/>
      <c r="AY19" s="23"/>
      <c r="AZ19" s="23"/>
      <c r="BA19" s="23"/>
      <c r="BB19" s="23"/>
      <c r="BC19">
        <f t="shared" si="3"/>
        <v>11</v>
      </c>
      <c r="BD19">
        <f t="shared" si="4"/>
        <v>178</v>
      </c>
      <c r="BE19" s="31"/>
      <c r="BG19">
        <v>0</v>
      </c>
      <c r="BH19">
        <v>0</v>
      </c>
      <c r="BI19" s="31">
        <f t="shared" si="5"/>
        <v>11</v>
      </c>
      <c r="BJ19">
        <f t="shared" si="6"/>
        <v>178</v>
      </c>
    </row>
    <row r="20" spans="3:62" ht="12.75">
      <c r="C20" s="1" t="s">
        <v>291</v>
      </c>
      <c r="D20" s="1" t="s">
        <v>218</v>
      </c>
      <c r="E20" s="1" t="s">
        <v>30</v>
      </c>
      <c r="F20" s="1" t="s">
        <v>219</v>
      </c>
      <c r="G20" s="59">
        <v>1</v>
      </c>
      <c r="H20" s="91">
        <v>174</v>
      </c>
      <c r="I20" s="59">
        <v>0</v>
      </c>
      <c r="J20" s="60">
        <f t="shared" si="0"/>
        <v>174</v>
      </c>
      <c r="K20" s="59">
        <v>5</v>
      </c>
      <c r="L20" s="59">
        <v>6</v>
      </c>
      <c r="M20" s="59">
        <v>12</v>
      </c>
      <c r="N20" s="61">
        <v>12</v>
      </c>
      <c r="R20" s="63">
        <f t="shared" si="1"/>
        <v>0</v>
      </c>
      <c r="Z20" s="66">
        <f t="shared" si="2"/>
        <v>0</v>
      </c>
      <c r="BC20">
        <f t="shared" si="3"/>
        <v>12</v>
      </c>
      <c r="BD20">
        <f t="shared" si="4"/>
        <v>174</v>
      </c>
      <c r="BI20" s="31">
        <f t="shared" si="5"/>
        <v>12</v>
      </c>
      <c r="BJ20">
        <f t="shared" si="6"/>
        <v>174</v>
      </c>
    </row>
    <row r="21" spans="3:62" ht="12.75">
      <c r="C21" s="1" t="s">
        <v>292</v>
      </c>
      <c r="D21" s="1" t="s">
        <v>220</v>
      </c>
      <c r="E21" s="1" t="s">
        <v>30</v>
      </c>
      <c r="F21" s="1" t="s">
        <v>149</v>
      </c>
      <c r="G21" s="59">
        <v>1</v>
      </c>
      <c r="H21" s="91">
        <v>159.5</v>
      </c>
      <c r="I21" s="59">
        <v>0</v>
      </c>
      <c r="J21" s="60">
        <f t="shared" si="0"/>
        <v>159.5</v>
      </c>
      <c r="K21" s="59">
        <v>4</v>
      </c>
      <c r="L21" s="59">
        <v>5</v>
      </c>
      <c r="M21" s="59">
        <v>13</v>
      </c>
      <c r="N21" s="61">
        <v>13</v>
      </c>
      <c r="R21" s="63">
        <f t="shared" si="1"/>
        <v>0</v>
      </c>
      <c r="Z21" s="66">
        <f t="shared" si="2"/>
        <v>0</v>
      </c>
      <c r="BC21">
        <f t="shared" si="3"/>
        <v>13</v>
      </c>
      <c r="BD21">
        <f t="shared" si="4"/>
        <v>159.5</v>
      </c>
      <c r="BI21" s="31">
        <f t="shared" si="5"/>
        <v>13</v>
      </c>
      <c r="BJ21">
        <f t="shared" si="6"/>
        <v>159.5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256 AV9:AW65256 P9:Q65256 X9:Y65256 AF9:AG65256 AN9:AO6525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256 AC8:AD65256 U8:V65256 AK8:AL65256 AS8:AT65256 BA8:BB65256">
      <formula1>0</formula1>
      <formula2>999</formula2>
    </dataValidation>
    <dataValidation type="decimal" allowBlank="1" showInputMessage="1" showErrorMessage="1" sqref="K1:L2 S1:T2 AY1:AZ2 AQ1:AR2 AI1:AJ2 AA1:AB2 K8:L65256 AA8:AB65256 S8:T65256 AI8:AJ65256 AQ8:AR65256 AY8:AZ65256">
      <formula1>0</formula1>
      <formula2>99</formula2>
    </dataValidation>
    <dataValidation type="decimal" allowBlank="1" showInputMessage="1" showErrorMessage="1" sqref="H1:I2 P1:Q2 AV1:AW2 AN1:AO2 AF1:AG2 X1:Y2 H8:I65256 X8:Y65256 P8:Q65256 AF8:AG65256 AN8:AO65256 AV8:AW65256">
      <formula1>0</formula1>
      <formula2>400</formula2>
    </dataValidation>
    <dataValidation operator="lessThanOrEqual" allowBlank="1" showInputMessage="1" showErrorMessage="1" sqref="Z8:Z21 AH8 AP8 AX8 BC9:BD21 J1:J2 R1:R2 AX1:AX2 AP1:AP2 AH1:AH2 Z1:Z2 BC1:BK8 BL1:BL4 BL7:BL8 R8:R21 J8:J21 BE9:BE19 BI9:BJ21"/>
    <dataValidation type="list" allowBlank="1" showInputMessage="1" showErrorMessage="1" sqref="BM1:BM2 BM9:BM65256">
      <formula1>"ja,nee"</formula1>
    </dataValidation>
    <dataValidation type="decimal" operator="lessThanOrEqual" allowBlank="1" showInputMessage="1" showErrorMessage="1" sqref="BG9:BH19 J22:J65256 Z22:Z65256 R22:R65256 AH9:AH65256 AP9:AP65256 AX9:AX65256 BC22:BD65256 BE20:BH65256 BK9:BL65256 BI22:BJ6525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8.xml><?xml version="1.0" encoding="utf-8"?>
<worksheet xmlns="http://schemas.openxmlformats.org/spreadsheetml/2006/main" xmlns:r="http://schemas.openxmlformats.org/officeDocument/2006/relationships">
  <sheetPr codeName="Blad82"/>
  <dimension ref="A1:BN13"/>
  <sheetViews>
    <sheetView zoomScalePageLayoutView="0" workbookViewId="0" topLeftCell="A1">
      <pane xSplit="5" ySplit="8" topLeftCell="F9" activePane="bottomRight" state="frozen"/>
      <selection pane="topLeft" activeCell="O2" sqref="O1:O65536"/>
      <selection pane="topRight" activeCell="O2" sqref="O1:O65536"/>
      <selection pane="bottomLeft" activeCell="O2" sqref="O1:O65536"/>
      <selection pane="bottomRight" activeCell="B9" sqref="B9"/>
    </sheetView>
  </sheetViews>
  <sheetFormatPr defaultColWidth="9.140625" defaultRowHeight="12.75"/>
  <cols>
    <col min="1" max="1" width="3.140625" style="1" bestFit="1" customWidth="1"/>
    <col min="2" max="2" width="14.28125" style="1" customWidth="1"/>
    <col min="3" max="3" width="17.00390625" style="1" bestFit="1" customWidth="1"/>
    <col min="4" max="4" width="15.7109375" style="1" bestFit="1" customWidth="1"/>
    <col min="5" max="5" width="3.421875" style="1" bestFit="1" customWidth="1"/>
    <col min="6" max="6" width="21.8515625" style="1" bestFit="1" customWidth="1"/>
    <col min="7" max="7" width="4.7109375" style="59" hidden="1" customWidth="1"/>
    <col min="8" max="8" width="6.57421875" style="91" bestFit="1" customWidth="1"/>
    <col min="9" max="9" width="5.28125" style="59" hidden="1" customWidth="1"/>
    <col min="10" max="10" width="6.00390625" style="60" hidden="1" customWidth="1"/>
    <col min="11" max="12" width="4.28125" style="59" bestFit="1" customWidth="1"/>
    <col min="13" max="13" width="2.8515625" style="59" bestFit="1" customWidth="1"/>
    <col min="14" max="14" width="4.421875" style="61" bestFit="1" customWidth="1"/>
    <col min="15" max="15" width="4.7109375" style="62" hidden="1" customWidth="1"/>
    <col min="16" max="16" width="5.57421875" style="93" bestFit="1" customWidth="1"/>
    <col min="17" max="17" width="5.28125" style="62" hidden="1" customWidth="1"/>
    <col min="18" max="18" width="6.421875" style="63" hidden="1" customWidth="1"/>
    <col min="19" max="20" width="4.28125" style="62" bestFit="1" customWidth="1"/>
    <col min="21" max="21" width="2.8515625" style="62" bestFit="1" customWidth="1"/>
    <col min="22" max="22" width="4.421875" style="64" bestFit="1" customWidth="1"/>
    <col min="23" max="23" width="4.7109375" style="65" hidden="1" customWidth="1"/>
    <col min="24" max="24" width="5.57421875" style="95" bestFit="1" customWidth="1"/>
    <col min="25" max="25" width="5.7109375" style="65" hidden="1" customWidth="1"/>
    <col min="26" max="26" width="6.421875" style="66" hidden="1" customWidth="1"/>
    <col min="27" max="28" width="4.28125" style="65" bestFit="1" customWidth="1"/>
    <col min="29" max="29" width="2.8515625" style="65" bestFit="1" customWidth="1"/>
    <col min="30" max="30" width="4.421875" style="67" bestFit="1" customWidth="1"/>
    <col min="31" max="31" width="4.7109375" style="62" hidden="1" customWidth="1"/>
    <col min="32" max="33" width="5.28125" style="62" hidden="1" customWidth="1"/>
    <col min="34" max="34" width="6.421875" style="63" hidden="1" customWidth="1"/>
    <col min="35" max="36" width="4.28125" style="62" hidden="1" customWidth="1"/>
    <col min="37" max="37" width="2.8515625" style="62" hidden="1" customWidth="1"/>
    <col min="38" max="38" width="4.421875" style="64" hidden="1" customWidth="1"/>
    <col min="39" max="39" width="4.7109375" style="65" hidden="1" customWidth="1"/>
    <col min="40" max="41" width="5.28125" style="65" hidden="1" customWidth="1"/>
    <col min="42" max="42" width="6.421875" style="66" hidden="1" customWidth="1"/>
    <col min="43" max="44" width="4.28125" style="65" hidden="1" customWidth="1"/>
    <col min="45" max="45" width="2.8515625" style="65" hidden="1" customWidth="1"/>
    <col min="46" max="46" width="4.421875" style="67" hidden="1" customWidth="1"/>
    <col min="47" max="47" width="4.7109375" style="62" hidden="1" customWidth="1"/>
    <col min="48" max="49" width="5.28125" style="62" hidden="1" customWidth="1"/>
    <col min="50" max="50" width="6.421875" style="63" hidden="1" customWidth="1"/>
    <col min="51" max="52" width="4.28125" style="62" hidden="1" customWidth="1"/>
    <col min="53" max="53" width="2.8515625" style="62" hidden="1" customWidth="1"/>
    <col min="54" max="54" width="4.421875" style="62" hidden="1" customWidth="1"/>
    <col min="55" max="55" width="5.28125" style="0" customWidth="1"/>
    <col min="56" max="56" width="6.421875" style="0" hidden="1" customWidth="1"/>
    <col min="57" max="57" width="5.28125" style="0" customWidth="1"/>
    <col min="58" max="58" width="5.28125" style="0" hidden="1" customWidth="1"/>
    <col min="59" max="60" width="6.421875" style="0" hidden="1" customWidth="1"/>
    <col min="61" max="61" width="7.28125" style="0" customWidth="1"/>
    <col min="62" max="62" width="6.421875" style="0" hidden="1" customWidth="1"/>
    <col min="63" max="63" width="4.140625" style="1" bestFit="1" customWidth="1"/>
    <col min="64" max="64" width="4.7109375" style="1" bestFit="1" customWidth="1"/>
    <col min="65" max="65" width="9.28125" style="1" bestFit="1" customWidth="1"/>
    <col min="66" max="66" width="9.421875" style="1" bestFit="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c r="H2" s="88">
        <v>192</v>
      </c>
      <c r="I2" s="60">
        <v>190</v>
      </c>
      <c r="J2" s="60">
        <f>H2+I2</f>
        <v>382</v>
      </c>
      <c r="K2" s="60"/>
      <c r="L2" s="60"/>
      <c r="M2" s="60"/>
      <c r="N2" s="70">
        <v>1</v>
      </c>
      <c r="O2" s="63"/>
      <c r="P2" s="92">
        <v>193</v>
      </c>
      <c r="Q2" s="63">
        <v>193</v>
      </c>
      <c r="R2" s="63">
        <f>P2+Q2</f>
        <v>386</v>
      </c>
      <c r="S2" s="63"/>
      <c r="T2" s="63"/>
      <c r="U2" s="63"/>
      <c r="V2" s="71">
        <v>2</v>
      </c>
      <c r="W2" s="66"/>
      <c r="X2" s="94">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170" t="s">
        <v>9</v>
      </c>
      <c r="B3" s="171"/>
      <c r="C3" s="172" t="str">
        <f>Instellingen!B3</f>
        <v>Naam kring invoeren in tabblad instellingen</v>
      </c>
      <c r="D3" s="173"/>
      <c r="E3" s="174"/>
      <c r="F3" s="170" t="s">
        <v>43</v>
      </c>
      <c r="G3" s="175"/>
      <c r="H3" s="175"/>
      <c r="I3" s="175"/>
      <c r="J3" s="175"/>
      <c r="K3" s="175"/>
      <c r="L3" s="175"/>
      <c r="M3" s="175"/>
      <c r="N3" s="171"/>
      <c r="O3" s="176"/>
      <c r="P3" s="177"/>
      <c r="Q3" s="177"/>
      <c r="R3" s="177"/>
      <c r="S3" s="177"/>
      <c r="T3" s="177"/>
      <c r="U3" s="177"/>
      <c r="V3" s="178"/>
      <c r="W3" s="179"/>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1"/>
      <c r="BC3" s="170" t="s">
        <v>41</v>
      </c>
      <c r="BD3" s="175"/>
      <c r="BE3" s="175"/>
      <c r="BF3" s="175"/>
      <c r="BG3" s="175"/>
      <c r="BH3" s="175"/>
      <c r="BI3" s="175"/>
      <c r="BJ3" s="175"/>
      <c r="BK3" s="171"/>
      <c r="BL3" s="19">
        <f>Instellingen!B6</f>
        <v>3</v>
      </c>
      <c r="BM3" s="179"/>
      <c r="BN3" s="180"/>
    </row>
    <row r="4" spans="1:66" ht="12.75">
      <c r="A4" s="170" t="s">
        <v>10</v>
      </c>
      <c r="B4" s="171"/>
      <c r="C4" s="188" t="s">
        <v>31</v>
      </c>
      <c r="D4" s="173"/>
      <c r="E4" s="174"/>
      <c r="F4" s="170" t="s">
        <v>72</v>
      </c>
      <c r="G4" s="175"/>
      <c r="H4" s="175"/>
      <c r="I4" s="175"/>
      <c r="J4" s="175"/>
      <c r="K4" s="175"/>
      <c r="L4" s="175"/>
      <c r="M4" s="175"/>
      <c r="N4" s="171"/>
      <c r="O4" s="172">
        <f>Instellingen!B7</f>
        <v>1</v>
      </c>
      <c r="P4" s="173"/>
      <c r="Q4" s="173"/>
      <c r="R4" s="173"/>
      <c r="S4" s="173"/>
      <c r="T4" s="173"/>
      <c r="U4" s="173"/>
      <c r="V4" s="174"/>
      <c r="W4" s="182"/>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4"/>
      <c r="BC4" s="170"/>
      <c r="BD4" s="175"/>
      <c r="BE4" s="175"/>
      <c r="BF4" s="175"/>
      <c r="BG4" s="175"/>
      <c r="BH4" s="175"/>
      <c r="BI4" s="175"/>
      <c r="BJ4" s="175"/>
      <c r="BK4" s="171"/>
      <c r="BL4" s="19"/>
      <c r="BM4" s="182"/>
      <c r="BN4" s="183"/>
    </row>
    <row r="5" spans="1:66" ht="12.75">
      <c r="A5" s="170" t="s">
        <v>11</v>
      </c>
      <c r="B5" s="171"/>
      <c r="C5" s="188"/>
      <c r="D5" s="173"/>
      <c r="E5" s="174"/>
      <c r="F5" s="170" t="s">
        <v>12</v>
      </c>
      <c r="G5" s="175"/>
      <c r="H5" s="175"/>
      <c r="I5" s="175"/>
      <c r="J5" s="175"/>
      <c r="K5" s="175"/>
      <c r="L5" s="175"/>
      <c r="M5" s="175"/>
      <c r="N5" s="171"/>
      <c r="O5" s="172">
        <f>Instellingen!B5</f>
        <v>99</v>
      </c>
      <c r="P5" s="173"/>
      <c r="Q5" s="173"/>
      <c r="R5" s="173"/>
      <c r="S5" s="173"/>
      <c r="T5" s="173"/>
      <c r="U5" s="173"/>
      <c r="V5" s="174"/>
      <c r="W5" s="185"/>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7"/>
      <c r="BC5" s="170" t="s">
        <v>13</v>
      </c>
      <c r="BD5" s="175"/>
      <c r="BE5" s="175"/>
      <c r="BF5" s="175"/>
      <c r="BG5" s="175"/>
      <c r="BH5" s="175"/>
      <c r="BI5" s="175"/>
      <c r="BJ5" s="175"/>
      <c r="BK5" s="171"/>
      <c r="BL5" s="6">
        <v>2</v>
      </c>
      <c r="BM5" s="182"/>
      <c r="BN5" s="183"/>
    </row>
    <row r="6" spans="1:66" ht="12.75" customHeight="1">
      <c r="A6" s="189"/>
      <c r="B6" s="189"/>
      <c r="C6" s="189"/>
      <c r="D6" s="189"/>
      <c r="E6" s="190"/>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t="s">
        <v>35</v>
      </c>
      <c r="BJ6" s="56"/>
      <c r="BK6" s="36"/>
      <c r="BL6" s="26">
        <v>180</v>
      </c>
      <c r="BM6" s="182"/>
      <c r="BN6" s="183"/>
    </row>
    <row r="7" spans="1:66" ht="12.75" customHeight="1">
      <c r="A7" s="191"/>
      <c r="B7" s="191"/>
      <c r="C7" s="191"/>
      <c r="D7" s="191"/>
      <c r="E7" s="192"/>
      <c r="F7" s="57" t="s">
        <v>15</v>
      </c>
      <c r="G7" s="202" t="str">
        <f>Instellingen!C36</f>
        <v>12 en 13-05-2023</v>
      </c>
      <c r="H7" s="203"/>
      <c r="I7" s="203"/>
      <c r="J7" s="203"/>
      <c r="K7" s="203"/>
      <c r="L7" s="203"/>
      <c r="M7" s="203"/>
      <c r="N7" s="204"/>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185"/>
      <c r="BN7" s="186"/>
    </row>
    <row r="8" spans="1:66" ht="25.5" customHeight="1">
      <c r="A8" s="2" t="s">
        <v>19</v>
      </c>
      <c r="B8" s="2" t="s">
        <v>7</v>
      </c>
      <c r="C8" s="2" t="s">
        <v>0</v>
      </c>
      <c r="D8" s="2" t="s">
        <v>1</v>
      </c>
      <c r="E8" s="2" t="s">
        <v>100</v>
      </c>
      <c r="F8" s="57" t="s">
        <v>3</v>
      </c>
      <c r="G8" s="5" t="s">
        <v>95</v>
      </c>
      <c r="H8" s="89" t="s">
        <v>38</v>
      </c>
      <c r="I8" s="5" t="s">
        <v>36</v>
      </c>
      <c r="J8" s="5" t="s">
        <v>37</v>
      </c>
      <c r="K8" s="5" t="s">
        <v>73</v>
      </c>
      <c r="L8" s="5" t="s">
        <v>74</v>
      </c>
      <c r="M8" s="2" t="s">
        <v>5</v>
      </c>
      <c r="N8" s="57" t="s">
        <v>16</v>
      </c>
      <c r="O8" s="5" t="s">
        <v>95</v>
      </c>
      <c r="P8" s="89" t="s">
        <v>38</v>
      </c>
      <c r="Q8" s="5" t="s">
        <v>36</v>
      </c>
      <c r="R8" s="5" t="s">
        <v>39</v>
      </c>
      <c r="S8" s="5" t="s">
        <v>73</v>
      </c>
      <c r="T8" s="5" t="s">
        <v>74</v>
      </c>
      <c r="U8" s="2" t="s">
        <v>5</v>
      </c>
      <c r="V8" s="57" t="s">
        <v>16</v>
      </c>
      <c r="W8" s="5" t="s">
        <v>95</v>
      </c>
      <c r="X8" s="89"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2" ht="12.75">
      <c r="A9" s="1">
        <v>1</v>
      </c>
      <c r="C9" s="1" t="s">
        <v>293</v>
      </c>
      <c r="D9" s="1" t="s">
        <v>221</v>
      </c>
      <c r="E9" s="1" t="s">
        <v>31</v>
      </c>
      <c r="F9" s="1" t="s">
        <v>159</v>
      </c>
      <c r="G9" s="23">
        <v>1</v>
      </c>
      <c r="H9" s="113">
        <v>217</v>
      </c>
      <c r="I9" s="114">
        <v>0</v>
      </c>
      <c r="J9" s="60">
        <f>H9+I9</f>
        <v>217</v>
      </c>
      <c r="K9" s="114">
        <v>8</v>
      </c>
      <c r="L9" s="114">
        <v>8</v>
      </c>
      <c r="M9" s="114">
        <v>1</v>
      </c>
      <c r="N9" s="115">
        <v>1</v>
      </c>
      <c r="O9" s="23"/>
      <c r="P9" s="119"/>
      <c r="Q9" s="120"/>
      <c r="R9" s="63">
        <f>P9+Q9</f>
        <v>0</v>
      </c>
      <c r="S9" s="120"/>
      <c r="T9" s="120"/>
      <c r="U9" s="120"/>
      <c r="V9" s="121"/>
      <c r="W9" s="23"/>
      <c r="X9" s="125"/>
      <c r="Y9" s="126"/>
      <c r="Z9" s="66">
        <f>X9+Y9</f>
        <v>0</v>
      </c>
      <c r="AA9" s="126"/>
      <c r="AB9" s="126"/>
      <c r="AC9" s="126"/>
      <c r="AD9" s="127"/>
      <c r="AE9" s="23"/>
      <c r="AF9" s="23"/>
      <c r="AG9" s="23"/>
      <c r="AH9" s="22"/>
      <c r="AI9" s="23"/>
      <c r="AJ9" s="23"/>
      <c r="AK9" s="23"/>
      <c r="AL9" s="87"/>
      <c r="AM9" s="23"/>
      <c r="AN9" s="23"/>
      <c r="AO9" s="23"/>
      <c r="AP9" s="22"/>
      <c r="AQ9" s="23"/>
      <c r="AR9" s="23"/>
      <c r="AS9" s="23"/>
      <c r="AT9" s="87"/>
      <c r="AU9" s="23"/>
      <c r="AV9" s="23"/>
      <c r="AW9" s="23"/>
      <c r="AX9" s="22"/>
      <c r="AY9" s="23"/>
      <c r="AZ9" s="23"/>
      <c r="BA9" s="23"/>
      <c r="BB9" s="23"/>
      <c r="BC9">
        <f>N9+V9+AD9+AL9+AT9+BB9</f>
        <v>1</v>
      </c>
      <c r="BD9">
        <f>J9+R9+Z9+AH9+AP9+AX9</f>
        <v>217</v>
      </c>
      <c r="BE9" s="31">
        <f>IF($O$4&gt;0,(LARGE(($N9,$V9,$AD9,$AL9,$AT9,$BB9),1)),"0")</f>
        <v>1</v>
      </c>
      <c r="BG9">
        <v>188</v>
      </c>
      <c r="BH9">
        <v>0</v>
      </c>
      <c r="BI9" s="31">
        <f>BC9-BE9-BF9</f>
        <v>0</v>
      </c>
      <c r="BJ9">
        <f>BD9-BG9-BH9</f>
        <v>29</v>
      </c>
    </row>
    <row r="10" spans="1:62" ht="12.75">
      <c r="A10" s="1">
        <v>2</v>
      </c>
      <c r="C10" s="1" t="s">
        <v>294</v>
      </c>
      <c r="D10" s="1" t="s">
        <v>222</v>
      </c>
      <c r="E10" s="1" t="s">
        <v>31</v>
      </c>
      <c r="F10" s="1" t="s">
        <v>200</v>
      </c>
      <c r="G10" s="23">
        <v>1</v>
      </c>
      <c r="H10" s="113">
        <v>203</v>
      </c>
      <c r="I10" s="114">
        <v>0</v>
      </c>
      <c r="J10" s="60">
        <f>H10+I10</f>
        <v>203</v>
      </c>
      <c r="K10" s="114">
        <v>7</v>
      </c>
      <c r="L10" s="114">
        <v>8</v>
      </c>
      <c r="M10" s="114">
        <v>2</v>
      </c>
      <c r="N10" s="115">
        <v>2</v>
      </c>
      <c r="O10" s="23"/>
      <c r="P10" s="119"/>
      <c r="Q10" s="120"/>
      <c r="R10" s="63">
        <f>P10+Q10</f>
        <v>0</v>
      </c>
      <c r="S10" s="120"/>
      <c r="T10" s="120"/>
      <c r="U10" s="120"/>
      <c r="V10" s="121"/>
      <c r="W10" s="23"/>
      <c r="X10" s="125"/>
      <c r="Y10" s="126"/>
      <c r="Z10" s="66">
        <f>X10+Y10</f>
        <v>0</v>
      </c>
      <c r="AA10" s="126"/>
      <c r="AB10" s="126"/>
      <c r="AC10" s="126"/>
      <c r="AD10" s="127"/>
      <c r="AE10" s="23"/>
      <c r="AF10" s="23"/>
      <c r="AG10" s="23"/>
      <c r="AH10" s="22"/>
      <c r="AI10" s="23"/>
      <c r="AJ10" s="23"/>
      <c r="AK10" s="23"/>
      <c r="AL10" s="87"/>
      <c r="AM10" s="23"/>
      <c r="AN10" s="23"/>
      <c r="AO10" s="23"/>
      <c r="AP10" s="22"/>
      <c r="AQ10" s="23"/>
      <c r="AR10" s="23"/>
      <c r="AS10" s="23"/>
      <c r="AT10" s="87"/>
      <c r="AU10" s="23"/>
      <c r="AV10" s="23"/>
      <c r="AW10" s="23"/>
      <c r="AX10" s="22"/>
      <c r="AY10" s="23"/>
      <c r="AZ10" s="23"/>
      <c r="BA10" s="23"/>
      <c r="BB10" s="23"/>
      <c r="BC10">
        <f>N10+V10+AD10+AL10+AT10+BB10</f>
        <v>2</v>
      </c>
      <c r="BD10">
        <f>J10+R10+Z10+AH10+AP10+AX10</f>
        <v>203</v>
      </c>
      <c r="BE10" s="31">
        <f>IF($O$4&gt;0,(LARGE(($N10,$V10,$AD10,$AL10,$AT10,$BB10),1)),"0")</f>
        <v>2</v>
      </c>
      <c r="BG10">
        <v>0</v>
      </c>
      <c r="BH10">
        <v>0</v>
      </c>
      <c r="BI10" s="31">
        <f>BC10-BE10-BF10</f>
        <v>0</v>
      </c>
      <c r="BJ10">
        <f>BD10-BG10-BH10</f>
        <v>203</v>
      </c>
    </row>
    <row r="11" spans="1:62" ht="12.75">
      <c r="A11" s="1">
        <v>3</v>
      </c>
      <c r="C11" s="1" t="s">
        <v>295</v>
      </c>
      <c r="D11" s="1" t="s">
        <v>223</v>
      </c>
      <c r="E11" s="1" t="s">
        <v>31</v>
      </c>
      <c r="F11" s="1" t="s">
        <v>162</v>
      </c>
      <c r="G11" s="23">
        <v>1</v>
      </c>
      <c r="H11" s="113">
        <v>186.5</v>
      </c>
      <c r="I11" s="114">
        <v>0</v>
      </c>
      <c r="J11" s="60">
        <f>H11+I11</f>
        <v>186.5</v>
      </c>
      <c r="K11" s="114">
        <v>6</v>
      </c>
      <c r="L11" s="114">
        <v>6</v>
      </c>
      <c r="M11" s="114">
        <v>3</v>
      </c>
      <c r="N11" s="115">
        <v>3</v>
      </c>
      <c r="O11" s="23"/>
      <c r="P11" s="119"/>
      <c r="Q11" s="120"/>
      <c r="R11" s="63">
        <f>P11+Q11</f>
        <v>0</v>
      </c>
      <c r="S11" s="120"/>
      <c r="T11" s="120"/>
      <c r="U11" s="120"/>
      <c r="V11" s="121"/>
      <c r="W11" s="23"/>
      <c r="X11" s="125"/>
      <c r="Y11" s="126"/>
      <c r="Z11" s="66">
        <f>X11+Y11</f>
        <v>0</v>
      </c>
      <c r="AA11" s="126"/>
      <c r="AB11" s="126"/>
      <c r="AC11" s="126"/>
      <c r="AD11" s="127"/>
      <c r="AE11" s="23"/>
      <c r="AF11" s="23"/>
      <c r="AG11" s="23"/>
      <c r="AH11" s="22"/>
      <c r="AI11" s="23"/>
      <c r="AJ11" s="23"/>
      <c r="AK11" s="23"/>
      <c r="AL11" s="87"/>
      <c r="AM11" s="23"/>
      <c r="AN11" s="23"/>
      <c r="AO11" s="23"/>
      <c r="AP11" s="22"/>
      <c r="AQ11" s="23"/>
      <c r="AR11" s="23"/>
      <c r="AS11" s="23"/>
      <c r="AT11" s="87"/>
      <c r="AU11" s="23"/>
      <c r="AV11" s="23"/>
      <c r="AW11" s="23"/>
      <c r="AX11" s="22"/>
      <c r="AY11" s="23"/>
      <c r="AZ11" s="23"/>
      <c r="BA11" s="23"/>
      <c r="BB11" s="23"/>
      <c r="BC11">
        <f>N11+V11+AD11+AL11+AT11+BB11</f>
        <v>3</v>
      </c>
      <c r="BD11">
        <f>J11+R11+Z11+AH11+AP11+AX11</f>
        <v>186.5</v>
      </c>
      <c r="BE11" s="31">
        <f>IF($O$4&gt;0,(LARGE(($N11,$V11,$AD11,$AL11,$AT11,$BB11),1)),"0")</f>
        <v>3</v>
      </c>
      <c r="BG11">
        <v>162.5</v>
      </c>
      <c r="BH11">
        <v>0</v>
      </c>
      <c r="BI11" s="31">
        <f>BC11-BE11-BF11</f>
        <v>0</v>
      </c>
      <c r="BJ11">
        <f>BD11-BG11-BH11</f>
        <v>24</v>
      </c>
    </row>
    <row r="12" spans="1:62" ht="12.75">
      <c r="A12" s="1">
        <v>4</v>
      </c>
      <c r="C12" s="1" t="s">
        <v>296</v>
      </c>
      <c r="D12" s="1" t="s">
        <v>224</v>
      </c>
      <c r="E12" s="1" t="s">
        <v>31</v>
      </c>
      <c r="F12" s="1" t="s">
        <v>138</v>
      </c>
      <c r="G12" s="147">
        <v>1</v>
      </c>
      <c r="H12" s="148">
        <v>178</v>
      </c>
      <c r="I12" s="147">
        <v>0</v>
      </c>
      <c r="J12" s="60">
        <f>H12+I12</f>
        <v>178</v>
      </c>
      <c r="K12" s="147">
        <v>6</v>
      </c>
      <c r="L12" s="147">
        <v>6</v>
      </c>
      <c r="M12" s="147">
        <v>4</v>
      </c>
      <c r="N12" s="149">
        <v>4</v>
      </c>
      <c r="O12" s="150"/>
      <c r="P12" s="151"/>
      <c r="Q12" s="150"/>
      <c r="R12" s="63">
        <f>P12+Q12</f>
        <v>0</v>
      </c>
      <c r="S12" s="150"/>
      <c r="T12" s="150"/>
      <c r="U12" s="150"/>
      <c r="V12" s="152"/>
      <c r="W12" s="153"/>
      <c r="X12" s="154"/>
      <c r="Y12" s="153"/>
      <c r="Z12" s="66">
        <f>X12+Y12</f>
        <v>0</v>
      </c>
      <c r="AA12" s="153"/>
      <c r="AB12" s="153"/>
      <c r="AC12" s="153"/>
      <c r="AD12" s="155"/>
      <c r="AE12" s="150"/>
      <c r="AF12" s="150"/>
      <c r="AG12" s="150"/>
      <c r="AH12" s="143"/>
      <c r="AI12" s="150"/>
      <c r="AJ12" s="150"/>
      <c r="AK12" s="150"/>
      <c r="AL12" s="152"/>
      <c r="AM12" s="153"/>
      <c r="AN12" s="153"/>
      <c r="AO12" s="153"/>
      <c r="AP12" s="144"/>
      <c r="AQ12" s="153"/>
      <c r="AR12" s="153"/>
      <c r="AS12" s="153"/>
      <c r="AT12" s="155"/>
      <c r="AU12" s="150"/>
      <c r="AV12" s="150"/>
      <c r="AW12" s="150"/>
      <c r="AX12" s="143"/>
      <c r="AY12" s="150"/>
      <c r="AZ12" s="150"/>
      <c r="BA12" s="150"/>
      <c r="BB12" s="150"/>
      <c r="BC12">
        <f>N12+V12+AD12+AL12+AT12+BB12</f>
        <v>4</v>
      </c>
      <c r="BD12">
        <f>J12+R12+Z12+AH12+AP12+AX12</f>
        <v>178</v>
      </c>
      <c r="BE12" s="31">
        <f>IF($O$4&gt;0,(LARGE(($N12,$V12,$AD12,$AL12,$AT12,$BB12),1)),"0")</f>
        <v>4</v>
      </c>
      <c r="BG12">
        <v>0</v>
      </c>
      <c r="BH12">
        <v>0</v>
      </c>
      <c r="BI12" s="31">
        <f>BC12-BE12-BF12</f>
        <v>0</v>
      </c>
      <c r="BJ12">
        <f>BD12-BG12-BH12</f>
        <v>178</v>
      </c>
    </row>
    <row r="13" spans="1:62" ht="12.75">
      <c r="A13" s="1">
        <v>5</v>
      </c>
      <c r="C13" s="1" t="s">
        <v>297</v>
      </c>
      <c r="D13" s="1" t="s">
        <v>225</v>
      </c>
      <c r="E13" s="1" t="s">
        <v>31</v>
      </c>
      <c r="F13" s="1" t="s">
        <v>146</v>
      </c>
      <c r="G13" s="156">
        <v>1</v>
      </c>
      <c r="H13" s="91">
        <v>166.5</v>
      </c>
      <c r="I13" s="59">
        <v>0</v>
      </c>
      <c r="J13" s="60">
        <f>H13+I13</f>
        <v>166.5</v>
      </c>
      <c r="K13" s="59">
        <v>5</v>
      </c>
      <c r="L13" s="59">
        <v>5</v>
      </c>
      <c r="M13" s="59">
        <v>5</v>
      </c>
      <c r="N13" s="59">
        <v>5</v>
      </c>
      <c r="R13" s="63">
        <f>P13+Q13</f>
        <v>0</v>
      </c>
      <c r="V13" s="62"/>
      <c r="Z13" s="66">
        <f>X13+Y13</f>
        <v>0</v>
      </c>
      <c r="AD13" s="65"/>
      <c r="AE13" s="157"/>
      <c r="AF13" s="157"/>
      <c r="AG13" s="157"/>
      <c r="AH13" s="145"/>
      <c r="AI13" s="157"/>
      <c r="AJ13" s="157"/>
      <c r="AK13" s="157"/>
      <c r="AL13" s="157"/>
      <c r="AM13" s="158"/>
      <c r="AN13" s="158"/>
      <c r="AO13" s="158"/>
      <c r="AP13" s="146"/>
      <c r="AQ13" s="158"/>
      <c r="AR13" s="158"/>
      <c r="AS13" s="158"/>
      <c r="AT13" s="158"/>
      <c r="AU13" s="157"/>
      <c r="AV13" s="157"/>
      <c r="AW13" s="157"/>
      <c r="AX13" s="145"/>
      <c r="AY13" s="157"/>
      <c r="AZ13" s="157"/>
      <c r="BA13" s="157"/>
      <c r="BB13" s="157"/>
      <c r="BC13">
        <f>N13+V13+AD13+AL13+AT13+BB13</f>
        <v>5</v>
      </c>
      <c r="BD13">
        <f>J13+R13+Z13+AH13+AP13+AX13</f>
        <v>166.5</v>
      </c>
      <c r="BE13" s="31">
        <f>IF($O$4&gt;0,(LARGE(($N13,$V13,$AD13,$AL13,$AT13,$BB13),1)),"0")</f>
        <v>5</v>
      </c>
      <c r="BG13">
        <v>0</v>
      </c>
      <c r="BH13">
        <v>0</v>
      </c>
      <c r="BI13" s="31">
        <f>BC13-BE13-BF13</f>
        <v>0</v>
      </c>
      <c r="BJ13">
        <f>BD13-BG13-BH13</f>
        <v>166.5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306 AV9:AW65306 P9:Q65306 X9:Y65306 AF9:AG65306 AN9:AO65306">
    <cfRule type="cellIs" priority="1" dxfId="0" operator="greaterThanOrEqual" stopIfTrue="1">
      <formula>$BL$6</formula>
    </cfRule>
  </conditionalFormatting>
  <dataValidations count="9">
    <dataValidation type="list" allowBlank="1" showInputMessage="1" showErrorMessage="1" sqref="BM1:BM2 BM9:BM65306">
      <formula1>"ja,nee"</formula1>
    </dataValidation>
    <dataValidation operator="lessThanOrEqual" allowBlank="1" showInputMessage="1" showErrorMessage="1" sqref="AH8 AP8 AX8 J1:J2 R1:R2 AX1:AX2 AP1:AP2 AH1:AH2 Z1:Z2 BC1:BK8 BL1:BL4 BL7:BL8 BC9:BE13 R8:R13 J8:J13 Z8:Z13 BI9:BJ13"/>
    <dataValidation type="decimal" allowBlank="1" showInputMessage="1" showErrorMessage="1" sqref="H1:I2 P1:Q2 AV1:AW2 AN1:AO2 AF1:AG2 X1:Y2 H8:I65306 X8:Y65306 P8:Q65306 AF8:AG65306 AN8:AO65306 AV8:AW65306">
      <formula1>0</formula1>
      <formula2>400</formula2>
    </dataValidation>
    <dataValidation type="decimal" allowBlank="1" showInputMessage="1" showErrorMessage="1" sqref="K1:L2 S1:T2 AY1:AZ2 AQ1:AR2 AI1:AJ2 AA1:AB2 K8:L65306 AA8:AB65306 S8:T65306 AI8:AJ65306 AQ8:AR65306 AY8:AZ65306">
      <formula1>0</formula1>
      <formula2>99</formula2>
    </dataValidation>
    <dataValidation type="whole" allowBlank="1" showInputMessage="1" showErrorMessage="1" sqref="M1:N2 U1:V2 BA1:BB2 AS1:AT2 AK1:AL2 AC1:AD2 M8:N65306 AC8:AD65306 U8:V65306 AK8:AL65306 AS8:AT65306 BA8:BB6530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K9:BL13 BG9:BH13 R14:R65306 J14:J65306 Z14:Z65306 BC14:BL65306 AH9:AH65306 AP9:AP65306 AX9:AX6530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9.xml><?xml version="1.0" encoding="utf-8"?>
<worksheet xmlns="http://schemas.openxmlformats.org/spreadsheetml/2006/main" xmlns:r="http://schemas.openxmlformats.org/officeDocument/2006/relationships">
  <sheetPr codeName="Blad30"/>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67" t="s">
        <v>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9"/>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170" t="s">
        <v>9</v>
      </c>
      <c r="B3" s="171"/>
      <c r="C3" s="172" t="str">
        <f>Instellingen!B3</f>
        <v>Naam kring invoeren in tabblad instellingen</v>
      </c>
      <c r="D3" s="173"/>
      <c r="E3" s="174"/>
      <c r="F3" s="170"/>
      <c r="G3" s="175"/>
      <c r="H3" s="175"/>
      <c r="I3" s="175"/>
      <c r="J3" s="175"/>
      <c r="K3" s="175"/>
      <c r="L3" s="175"/>
      <c r="M3" s="175"/>
      <c r="N3" s="171"/>
      <c r="O3" s="172"/>
      <c r="P3" s="173"/>
      <c r="Q3" s="173"/>
      <c r="R3" s="173"/>
      <c r="S3" s="173"/>
      <c r="T3" s="173"/>
      <c r="U3" s="173"/>
      <c r="V3" s="174"/>
      <c r="W3" s="210"/>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2"/>
      <c r="BC3" s="170" t="s">
        <v>41</v>
      </c>
      <c r="BD3" s="175"/>
      <c r="BE3" s="175"/>
      <c r="BF3" s="175"/>
      <c r="BG3" s="175"/>
      <c r="BH3" s="175"/>
      <c r="BI3" s="175"/>
      <c r="BJ3" s="175"/>
      <c r="BK3" s="171"/>
      <c r="BL3" s="19">
        <f>Instellingen!B6</f>
        <v>3</v>
      </c>
      <c r="BM3" s="74"/>
      <c r="BN3" s="179"/>
    </row>
    <row r="4" spans="1:66" ht="12.75">
      <c r="A4" s="170" t="s">
        <v>10</v>
      </c>
      <c r="B4" s="171"/>
      <c r="C4" s="188" t="s">
        <v>51</v>
      </c>
      <c r="D4" s="173"/>
      <c r="E4" s="174"/>
      <c r="F4" s="170" t="s">
        <v>72</v>
      </c>
      <c r="G4" s="175"/>
      <c r="H4" s="175"/>
      <c r="I4" s="175"/>
      <c r="J4" s="175"/>
      <c r="K4" s="175"/>
      <c r="L4" s="175"/>
      <c r="M4" s="175"/>
      <c r="N4" s="171"/>
      <c r="O4" s="172">
        <f>Instellingen!B7</f>
        <v>1</v>
      </c>
      <c r="P4" s="173"/>
      <c r="Q4" s="173"/>
      <c r="R4" s="173"/>
      <c r="S4" s="173"/>
      <c r="T4" s="173"/>
      <c r="U4" s="173"/>
      <c r="V4" s="174"/>
      <c r="W4" s="213"/>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5"/>
      <c r="BC4" s="170"/>
      <c r="BD4" s="175"/>
      <c r="BE4" s="175"/>
      <c r="BF4" s="175"/>
      <c r="BG4" s="175"/>
      <c r="BH4" s="175"/>
      <c r="BI4" s="175"/>
      <c r="BJ4" s="175"/>
      <c r="BK4" s="171"/>
      <c r="BL4" s="19"/>
      <c r="BM4" s="75"/>
      <c r="BN4" s="182"/>
    </row>
    <row r="5" spans="1:66" ht="12.75">
      <c r="A5" s="170" t="s">
        <v>11</v>
      </c>
      <c r="B5" s="171"/>
      <c r="C5" s="172"/>
      <c r="D5" s="173"/>
      <c r="E5" s="174"/>
      <c r="F5" s="170" t="s">
        <v>12</v>
      </c>
      <c r="G5" s="175"/>
      <c r="H5" s="175"/>
      <c r="I5" s="175"/>
      <c r="J5" s="175"/>
      <c r="K5" s="175"/>
      <c r="L5" s="175"/>
      <c r="M5" s="175"/>
      <c r="N5" s="171"/>
      <c r="O5" s="172">
        <f>Instellingen!B5</f>
        <v>99</v>
      </c>
      <c r="P5" s="173"/>
      <c r="Q5" s="173"/>
      <c r="R5" s="173"/>
      <c r="S5" s="173"/>
      <c r="T5" s="173"/>
      <c r="U5" s="173"/>
      <c r="V5" s="174"/>
      <c r="W5" s="216"/>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8"/>
      <c r="BC5" s="170"/>
      <c r="BD5" s="175"/>
      <c r="BE5" s="175"/>
      <c r="BF5" s="175"/>
      <c r="BG5" s="175"/>
      <c r="BH5" s="175"/>
      <c r="BI5" s="175"/>
      <c r="BJ5" s="175"/>
      <c r="BK5" s="171"/>
      <c r="BL5" s="19"/>
      <c r="BM5" s="75"/>
      <c r="BN5" s="182"/>
    </row>
    <row r="6" spans="1:66" ht="12.75" customHeight="1">
      <c r="A6" s="205"/>
      <c r="B6" s="206"/>
      <c r="C6" s="206"/>
      <c r="D6" s="206"/>
      <c r="E6" s="207"/>
      <c r="F6" s="57" t="s">
        <v>14</v>
      </c>
      <c r="G6" s="193" t="str">
        <f>Instellingen!B36</f>
        <v>Putten Gouden Hert</v>
      </c>
      <c r="H6" s="194"/>
      <c r="I6" s="194"/>
      <c r="J6" s="194"/>
      <c r="K6" s="194"/>
      <c r="L6" s="194"/>
      <c r="M6" s="194"/>
      <c r="N6" s="195"/>
      <c r="O6" s="196" t="str">
        <f>Instellingen!B37</f>
        <v>Lunteren Nieuwe Heuvel</v>
      </c>
      <c r="P6" s="197"/>
      <c r="Q6" s="197"/>
      <c r="R6" s="197"/>
      <c r="S6" s="197"/>
      <c r="T6" s="197"/>
      <c r="U6" s="197"/>
      <c r="V6" s="198"/>
      <c r="W6" s="199" t="str">
        <f>Instellingen!B38</f>
        <v>Hoevelaken De Laak</v>
      </c>
      <c r="X6" s="200"/>
      <c r="Y6" s="200"/>
      <c r="Z6" s="200"/>
      <c r="AA6" s="200"/>
      <c r="AB6" s="200"/>
      <c r="AC6" s="200"/>
      <c r="AD6" s="201"/>
      <c r="AE6" s="196">
        <f>Instellingen!B39</f>
        <v>0</v>
      </c>
      <c r="AF6" s="197"/>
      <c r="AG6" s="197"/>
      <c r="AH6" s="197"/>
      <c r="AI6" s="197"/>
      <c r="AJ6" s="197"/>
      <c r="AK6" s="197"/>
      <c r="AL6" s="198"/>
      <c r="AM6" s="199">
        <f>Instellingen!B40</f>
        <v>0</v>
      </c>
      <c r="AN6" s="200"/>
      <c r="AO6" s="200"/>
      <c r="AP6" s="200"/>
      <c r="AQ6" s="200"/>
      <c r="AR6" s="200"/>
      <c r="AS6" s="200"/>
      <c r="AT6" s="201"/>
      <c r="AU6" s="196">
        <f>Instellingen!B41</f>
        <v>0</v>
      </c>
      <c r="AV6" s="197"/>
      <c r="AW6" s="197"/>
      <c r="AX6" s="197"/>
      <c r="AY6" s="197"/>
      <c r="AZ6" s="197"/>
      <c r="BA6" s="197"/>
      <c r="BB6" s="198"/>
      <c r="BC6" s="170" t="s">
        <v>34</v>
      </c>
      <c r="BD6" s="175"/>
      <c r="BE6" s="175"/>
      <c r="BF6" s="175"/>
      <c r="BG6" s="175"/>
      <c r="BH6" s="171"/>
      <c r="BI6" s="35"/>
      <c r="BJ6" s="56"/>
      <c r="BK6" s="36"/>
      <c r="BL6" s="73"/>
      <c r="BM6" s="75"/>
      <c r="BN6" s="182"/>
    </row>
    <row r="7" spans="1:66" ht="12.75" customHeight="1">
      <c r="A7" s="208"/>
      <c r="B7" s="208"/>
      <c r="C7" s="208"/>
      <c r="D7" s="208"/>
      <c r="E7" s="209"/>
      <c r="F7" s="57" t="s">
        <v>15</v>
      </c>
      <c r="G7" s="202" t="str">
        <f>Instellingen!C36</f>
        <v>12 en 13-05-2023</v>
      </c>
      <c r="H7" s="194"/>
      <c r="I7" s="194"/>
      <c r="J7" s="194"/>
      <c r="K7" s="194"/>
      <c r="L7" s="194"/>
      <c r="M7" s="194"/>
      <c r="N7" s="195"/>
      <c r="O7" s="196" t="str">
        <f>Instellingen!C37</f>
        <v>1 t/m 3-06-2023</v>
      </c>
      <c r="P7" s="197"/>
      <c r="Q7" s="197"/>
      <c r="R7" s="197"/>
      <c r="S7" s="197"/>
      <c r="T7" s="197"/>
      <c r="U7" s="197"/>
      <c r="V7" s="198"/>
      <c r="W7" s="199" t="str">
        <f>Instellingen!C38</f>
        <v>21 t/m 24-06-2023</v>
      </c>
      <c r="X7" s="200"/>
      <c r="Y7" s="200"/>
      <c r="Z7" s="200"/>
      <c r="AA7" s="200"/>
      <c r="AB7" s="200"/>
      <c r="AC7" s="200"/>
      <c r="AD7" s="201"/>
      <c r="AE7" s="196" t="str">
        <f>Instellingen!C39</f>
        <v> </v>
      </c>
      <c r="AF7" s="197"/>
      <c r="AG7" s="197"/>
      <c r="AH7" s="197"/>
      <c r="AI7" s="197"/>
      <c r="AJ7" s="197"/>
      <c r="AK7" s="197"/>
      <c r="AL7" s="198"/>
      <c r="AM7" s="199" t="str">
        <f>Instellingen!C40</f>
        <v> </v>
      </c>
      <c r="AN7" s="200"/>
      <c r="AO7" s="200"/>
      <c r="AP7" s="200"/>
      <c r="AQ7" s="200"/>
      <c r="AR7" s="200"/>
      <c r="AS7" s="200"/>
      <c r="AT7" s="201"/>
      <c r="AU7" s="196" t="str">
        <f>Instellingen!C41</f>
        <v> </v>
      </c>
      <c r="AV7" s="197"/>
      <c r="AW7" s="197"/>
      <c r="AX7" s="197"/>
      <c r="AY7" s="197"/>
      <c r="AZ7" s="197"/>
      <c r="BA7" s="197"/>
      <c r="BB7" s="198"/>
      <c r="BC7" s="68" t="s">
        <v>71</v>
      </c>
      <c r="BD7" s="3" t="s">
        <v>71</v>
      </c>
      <c r="BE7" s="8" t="s">
        <v>69</v>
      </c>
      <c r="BF7" s="8" t="s">
        <v>69</v>
      </c>
      <c r="BG7" s="8" t="s">
        <v>69</v>
      </c>
      <c r="BH7" s="8" t="s">
        <v>69</v>
      </c>
      <c r="BI7" s="30" t="s">
        <v>70</v>
      </c>
      <c r="BJ7" s="28" t="s">
        <v>70</v>
      </c>
      <c r="BK7" s="9"/>
      <c r="BL7" s="3"/>
      <c r="BM7" s="76"/>
      <c r="BN7" s="185"/>
    </row>
    <row r="8" spans="1:66" ht="25.5" customHeight="1">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operator="lessThanOrEqual" allowBlank="1" showInputMessage="1" showErrorMessage="1" error="De waarde is maximaal 200" sqref="AM1:AM2 AU1:AU2 AE1:AE2 AM8:AM65536 AE8:AE65536 AU8:AU65536"/>
    <dataValidation operator="lessThanOrEqual" allowBlank="1" showInputMessage="1" showErrorMessage="1" sqref="W1:W3 W8:W65536"/>
    <dataValidation type="whole" operator="lessThan" allowBlank="1" showInputMessage="1" showErrorMessage="1" sqref="O3">
      <formula1>99</formula1>
    </dataValidation>
    <dataValidation type="whole" operator="lessThanOrEqual" allowBlank="1" showInputMessage="1" showErrorMessage="1" sqref="O5">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BL6:BM6">
      <formula1>340</formula1>
    </dataValidation>
    <dataValidation type="whole" operator="lessThan" allowBlank="1" showInputMessage="1" showErrorMessage="1" sqref="BL5:BM5">
      <formula1>9</formula1>
    </dataValidation>
    <dataValidation type="whole" allowBlank="1" showInputMessage="1" showErrorMessage="1" sqref="BL4:BM4">
      <formula1>1</formula1>
      <formula2>2</formula2>
    </dataValidation>
    <dataValidation type="whole" allowBlank="1" showInputMessage="1" showErrorMessage="1" sqref="BL3:BM3 O4">
      <formula1>1</formula1>
      <formula2>4</formula2>
    </dataValidation>
    <dataValidation operator="lessThan" allowBlank="1" showInputMessage="1" showErrorMessage="1" error="De waarde is maximaal 500" sqref="R8:T8 AA8:AB8 AI8:AJ8 AQ8:AR8 AY8:AZ8 H8:L8"/>
    <dataValidation type="whole" operator="lessThan" allowBlank="1" showInputMessage="1" showErrorMessage="1" error="De waarde is maximaal 200" sqref="BB2 AL2 AT2 AL8:AL65536 AT8:AT65536 BB8:BB65536 V8:V65536 N8:N65536 AD8:AD65536">
      <formula1>200</formula1>
    </dataValidation>
    <dataValidation type="whole" operator="lessThan" allowBlank="1" showInputMessage="1" showErrorMessage="1" error="De waarde is maximaal 500" sqref="H9:L65536 R9:T65536 AP9:AR65536 AX9:AZ65536 AA9:AB65536 AH9:AJ65536">
      <formula1>500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dc:creator>
  <cp:keywords/>
  <dc:description/>
  <cp:lastModifiedBy>Harry Lagraauw</cp:lastModifiedBy>
  <cp:lastPrinted>2018-09-17T09:34:40Z</cp:lastPrinted>
  <dcterms:created xsi:type="dcterms:W3CDTF">2007-03-07T12:54:43Z</dcterms:created>
  <dcterms:modified xsi:type="dcterms:W3CDTF">2023-05-15T09:05:39Z</dcterms:modified>
  <cp:category/>
  <cp:version/>
  <cp:contentType/>
  <cp:contentStatus/>
</cp:coreProperties>
</file>