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11.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3.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4.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5.xml" ContentType="application/vnd.openxmlformats-officedocument.drawing+xml"/>
  <Override PartName="/xl/ctrlProps/ctrlProp318.xml" ContentType="application/vnd.ms-excel.controlproperties+xml"/>
  <Override PartName="/xl/drawings/drawing16.xml" ContentType="application/vnd.openxmlformats-officedocument.drawing+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17E0382A-9167-467D-95A9-A19A3ACAA503}" xr6:coauthVersionLast="47" xr6:coauthVersionMax="47" xr10:uidLastSave="{00000000-0000-0000-0000-000000000000}"/>
  <bookViews>
    <workbookView xWindow="-108" yWindow="-108" windowWidth="61656" windowHeight="16776" tabRatio="844" activeTab="6" xr2:uid="{00000000-000D-0000-FFFF-FFFF00000000}"/>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11" localSheetId="14">Diversen!#REF!</definedName>
    <definedName name="Dressuur_12" localSheetId="14">Diversen!#REF!</definedName>
    <definedName name="Dressuur_13"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4" i="235" l="1"/>
  <c r="BC13" i="235"/>
  <c r="BC12" i="235"/>
  <c r="BC11" i="235"/>
  <c r="BC9" i="235"/>
  <c r="BC10" i="235"/>
  <c r="Z14" i="235"/>
  <c r="Z13" i="235"/>
  <c r="Z12" i="235"/>
  <c r="Z11" i="235"/>
  <c r="Z9" i="235"/>
  <c r="Z10" i="235"/>
  <c r="R14" i="235"/>
  <c r="R13" i="235"/>
  <c r="R12" i="235"/>
  <c r="R11" i="235"/>
  <c r="R9" i="235"/>
  <c r="R10" i="235"/>
  <c r="J14" i="235"/>
  <c r="J13" i="235"/>
  <c r="J12" i="235"/>
  <c r="J11" i="235"/>
  <c r="J9" i="235"/>
  <c r="J10" i="235"/>
  <c r="BC15" i="234"/>
  <c r="BC16" i="234"/>
  <c r="BC14" i="234"/>
  <c r="BC9" i="234"/>
  <c r="BC13" i="234"/>
  <c r="BC11" i="234"/>
  <c r="BC10" i="234"/>
  <c r="BC12" i="234"/>
  <c r="Z15" i="234"/>
  <c r="Z16" i="234"/>
  <c r="Z14" i="234"/>
  <c r="Z9" i="234"/>
  <c r="Z13" i="234"/>
  <c r="Z11" i="234"/>
  <c r="Z10" i="234"/>
  <c r="Z12" i="234"/>
  <c r="R15" i="234"/>
  <c r="R16" i="234"/>
  <c r="R14" i="234"/>
  <c r="R9" i="234"/>
  <c r="R13" i="234"/>
  <c r="R11" i="234"/>
  <c r="R10" i="234"/>
  <c r="R12" i="234"/>
  <c r="J15" i="234"/>
  <c r="BD15" i="234" s="1"/>
  <c r="BJ15" i="234" s="1"/>
  <c r="J16" i="234"/>
  <c r="BD16" i="234" s="1"/>
  <c r="BJ16" i="234" s="1"/>
  <c r="J14" i="234"/>
  <c r="BD14" i="234" s="1"/>
  <c r="BJ14" i="234" s="1"/>
  <c r="J9" i="234"/>
  <c r="BD9" i="234" s="1"/>
  <c r="BJ9" i="234" s="1"/>
  <c r="J13" i="234"/>
  <c r="BD13" i="234" s="1"/>
  <c r="BJ13" i="234" s="1"/>
  <c r="J11" i="234"/>
  <c r="BD11" i="234" s="1"/>
  <c r="BJ11" i="234" s="1"/>
  <c r="J10" i="234"/>
  <c r="BD10" i="234" s="1"/>
  <c r="BJ10" i="234" s="1"/>
  <c r="J12" i="234"/>
  <c r="BD12" i="234" s="1"/>
  <c r="BJ12" i="234" s="1"/>
  <c r="BC18" i="233"/>
  <c r="BC20" i="233"/>
  <c r="BC12" i="233"/>
  <c r="BC9" i="233"/>
  <c r="BC17" i="233"/>
  <c r="BC19" i="233"/>
  <c r="BC16" i="233"/>
  <c r="BC11" i="233"/>
  <c r="BC13" i="233"/>
  <c r="BC15" i="233"/>
  <c r="BC10" i="233"/>
  <c r="BC14" i="233"/>
  <c r="Z18" i="233"/>
  <c r="Z20" i="233"/>
  <c r="Z12" i="233"/>
  <c r="Z9" i="233"/>
  <c r="Z17" i="233"/>
  <c r="Z19" i="233"/>
  <c r="Z16" i="233"/>
  <c r="Z11" i="233"/>
  <c r="Z13" i="233"/>
  <c r="Z15" i="233"/>
  <c r="Z10" i="233"/>
  <c r="Z14" i="233"/>
  <c r="R18" i="233"/>
  <c r="R20" i="233"/>
  <c r="R12" i="233"/>
  <c r="R9" i="233"/>
  <c r="R17" i="233"/>
  <c r="R19" i="233"/>
  <c r="R16" i="233"/>
  <c r="R11" i="233"/>
  <c r="R13" i="233"/>
  <c r="R15" i="233"/>
  <c r="R10" i="233"/>
  <c r="R14" i="233"/>
  <c r="J18" i="233"/>
  <c r="BD18" i="233" s="1"/>
  <c r="BJ18" i="233" s="1"/>
  <c r="J20" i="233"/>
  <c r="BD20" i="233" s="1"/>
  <c r="BJ20" i="233" s="1"/>
  <c r="J12" i="233"/>
  <c r="J9" i="233"/>
  <c r="BD9" i="233" s="1"/>
  <c r="BJ9" i="233" s="1"/>
  <c r="J17" i="233"/>
  <c r="J19" i="233"/>
  <c r="J16" i="233"/>
  <c r="BD16" i="233" s="1"/>
  <c r="BJ16" i="233" s="1"/>
  <c r="J11" i="233"/>
  <c r="J13" i="233"/>
  <c r="BD13" i="233" s="1"/>
  <c r="BJ13" i="233" s="1"/>
  <c r="J15" i="233"/>
  <c r="BD15" i="233" s="1"/>
  <c r="BJ15" i="233" s="1"/>
  <c r="J10" i="233"/>
  <c r="J14" i="233"/>
  <c r="BD14" i="233" s="1"/>
  <c r="BJ14" i="233" s="1"/>
  <c r="BC12" i="232"/>
  <c r="BI12" i="232" s="1"/>
  <c r="BC17" i="232"/>
  <c r="BI17" i="232" s="1"/>
  <c r="BC16" i="232"/>
  <c r="BI16" i="232" s="1"/>
  <c r="BC14" i="232"/>
  <c r="BI14" i="232" s="1"/>
  <c r="BC15" i="232"/>
  <c r="BI15" i="232" s="1"/>
  <c r="BC11" i="232"/>
  <c r="BI11" i="232" s="1"/>
  <c r="BC13" i="232"/>
  <c r="BI13" i="232" s="1"/>
  <c r="BC10" i="232"/>
  <c r="BI10" i="232" s="1"/>
  <c r="BC9" i="232"/>
  <c r="BI9" i="232" s="1"/>
  <c r="Z12" i="232"/>
  <c r="Z17" i="232"/>
  <c r="Z16" i="232"/>
  <c r="Z14" i="232"/>
  <c r="Z15" i="232"/>
  <c r="Z11" i="232"/>
  <c r="Z13" i="232"/>
  <c r="Z10" i="232"/>
  <c r="Z9" i="232"/>
  <c r="R12" i="232"/>
  <c r="R17" i="232"/>
  <c r="R16" i="232"/>
  <c r="R14" i="232"/>
  <c r="R15" i="232"/>
  <c r="R11" i="232"/>
  <c r="R13" i="232"/>
  <c r="R10" i="232"/>
  <c r="R9" i="232"/>
  <c r="J12" i="232"/>
  <c r="J17" i="232"/>
  <c r="J16" i="232"/>
  <c r="J14" i="232"/>
  <c r="J15" i="232"/>
  <c r="J11" i="232"/>
  <c r="BD11" i="232" s="1"/>
  <c r="BJ11" i="232" s="1"/>
  <c r="J13" i="232"/>
  <c r="J10" i="232"/>
  <c r="J9" i="232"/>
  <c r="BC22" i="226"/>
  <c r="BI22" i="226" s="1"/>
  <c r="BC21" i="226"/>
  <c r="BI21" i="226" s="1"/>
  <c r="BC20" i="226"/>
  <c r="BI20" i="226" s="1"/>
  <c r="BC19" i="226"/>
  <c r="BI19" i="226" s="1"/>
  <c r="BC15" i="226"/>
  <c r="BI15" i="226" s="1"/>
  <c r="BC30" i="226"/>
  <c r="BI30" i="226" s="1"/>
  <c r="BC29" i="226"/>
  <c r="BI29" i="226" s="1"/>
  <c r="BC28" i="226"/>
  <c r="BI28" i="226" s="1"/>
  <c r="BC27" i="226"/>
  <c r="BI27" i="226" s="1"/>
  <c r="BC26" i="226"/>
  <c r="BI26" i="226" s="1"/>
  <c r="BC14" i="226"/>
  <c r="BI14" i="226" s="1"/>
  <c r="BC24" i="226"/>
  <c r="BI24" i="226" s="1"/>
  <c r="BC25" i="226"/>
  <c r="BI25" i="226" s="1"/>
  <c r="BC16" i="226"/>
  <c r="BI16" i="226" s="1"/>
  <c r="BC12" i="226"/>
  <c r="BI12" i="226" s="1"/>
  <c r="BC11" i="226"/>
  <c r="BI11" i="226" s="1"/>
  <c r="BC17" i="226"/>
  <c r="BI17" i="226" s="1"/>
  <c r="BC18" i="226"/>
  <c r="BI18" i="226" s="1"/>
  <c r="BC23" i="226"/>
  <c r="BI23" i="226" s="1"/>
  <c r="BC13" i="226"/>
  <c r="BI13" i="226" s="1"/>
  <c r="BC10" i="226"/>
  <c r="BI10" i="226" s="1"/>
  <c r="BC9" i="226"/>
  <c r="BI9" i="226" s="1"/>
  <c r="Z22" i="226"/>
  <c r="Z21" i="226"/>
  <c r="Z20" i="226"/>
  <c r="Z19" i="226"/>
  <c r="Z15" i="226"/>
  <c r="Z30" i="226"/>
  <c r="Z29" i="226"/>
  <c r="Z28" i="226"/>
  <c r="Z27" i="226"/>
  <c r="Z26" i="226"/>
  <c r="Z14" i="226"/>
  <c r="Z24" i="226"/>
  <c r="Z25" i="226"/>
  <c r="Z16" i="226"/>
  <c r="Z12" i="226"/>
  <c r="Z11" i="226"/>
  <c r="Z17" i="226"/>
  <c r="Z18" i="226"/>
  <c r="Z23" i="226"/>
  <c r="Z13" i="226"/>
  <c r="Z10" i="226"/>
  <c r="Z9" i="226"/>
  <c r="R22" i="226"/>
  <c r="R21" i="226"/>
  <c r="R20" i="226"/>
  <c r="R19" i="226"/>
  <c r="R15" i="226"/>
  <c r="R30" i="226"/>
  <c r="R29" i="226"/>
  <c r="R28" i="226"/>
  <c r="R27" i="226"/>
  <c r="R26" i="226"/>
  <c r="R14" i="226"/>
  <c r="R24" i="226"/>
  <c r="R25" i="226"/>
  <c r="R16" i="226"/>
  <c r="R12" i="226"/>
  <c r="R11" i="226"/>
  <c r="R17" i="226"/>
  <c r="R18" i="226"/>
  <c r="R23" i="226"/>
  <c r="R13" i="226"/>
  <c r="R10" i="226"/>
  <c r="R9" i="226"/>
  <c r="J22" i="226"/>
  <c r="J21" i="226"/>
  <c r="J20" i="226"/>
  <c r="J19" i="226"/>
  <c r="BD19" i="226" s="1"/>
  <c r="BJ19" i="226" s="1"/>
  <c r="J15" i="226"/>
  <c r="BD15" i="226" s="1"/>
  <c r="BJ15" i="226" s="1"/>
  <c r="J30" i="226"/>
  <c r="J29" i="226"/>
  <c r="J28" i="226"/>
  <c r="J27" i="226"/>
  <c r="J26" i="226"/>
  <c r="J14" i="226"/>
  <c r="J24" i="226"/>
  <c r="BD24" i="226" s="1"/>
  <c r="BJ24" i="226" s="1"/>
  <c r="J25" i="226"/>
  <c r="BD25" i="226" s="1"/>
  <c r="BJ25" i="226" s="1"/>
  <c r="J16" i="226"/>
  <c r="J12" i="226"/>
  <c r="J11" i="226"/>
  <c r="J17" i="226"/>
  <c r="J18" i="226"/>
  <c r="J23" i="226"/>
  <c r="J13" i="226"/>
  <c r="BD13" i="226" s="1"/>
  <c r="BJ13" i="226" s="1"/>
  <c r="J10" i="226"/>
  <c r="BD10" i="226" s="1"/>
  <c r="BJ10" i="226" s="1"/>
  <c r="J9" i="226"/>
  <c r="BC22" i="231"/>
  <c r="BI22" i="231" s="1"/>
  <c r="BC21" i="231"/>
  <c r="BI21" i="231" s="1"/>
  <c r="BC20" i="231"/>
  <c r="BI20" i="231" s="1"/>
  <c r="BC19" i="231"/>
  <c r="BI19" i="231" s="1"/>
  <c r="BC25" i="231"/>
  <c r="BI25" i="231" s="1"/>
  <c r="BC24" i="231"/>
  <c r="BI24" i="231" s="1"/>
  <c r="BC23" i="231"/>
  <c r="BI23" i="231" s="1"/>
  <c r="BC15" i="231"/>
  <c r="BI15" i="231" s="1"/>
  <c r="BC14" i="231"/>
  <c r="BI14" i="231" s="1"/>
  <c r="BC11" i="231"/>
  <c r="BI11" i="231" s="1"/>
  <c r="BC9" i="231"/>
  <c r="BI9" i="231" s="1"/>
  <c r="BC18" i="231"/>
  <c r="BI18" i="231" s="1"/>
  <c r="BC17" i="231"/>
  <c r="BI17" i="231" s="1"/>
  <c r="BC13" i="231"/>
  <c r="BI13" i="231" s="1"/>
  <c r="BC10" i="231"/>
  <c r="BI10" i="231" s="1"/>
  <c r="BC12" i="231"/>
  <c r="BI12" i="231" s="1"/>
  <c r="BC16" i="231"/>
  <c r="BI16" i="231" s="1"/>
  <c r="Z22" i="231"/>
  <c r="Z21" i="231"/>
  <c r="Z20" i="231"/>
  <c r="Z19" i="231"/>
  <c r="Z25" i="231"/>
  <c r="Z24" i="231"/>
  <c r="Z23" i="231"/>
  <c r="Z15" i="231"/>
  <c r="Z14" i="231"/>
  <c r="Z11" i="231"/>
  <c r="Z9" i="231"/>
  <c r="Z18" i="231"/>
  <c r="Z17" i="231"/>
  <c r="Z13" i="231"/>
  <c r="Z10" i="231"/>
  <c r="Z12" i="231"/>
  <c r="Z16" i="231"/>
  <c r="R22" i="231"/>
  <c r="R21" i="231"/>
  <c r="R20" i="231"/>
  <c r="R19" i="231"/>
  <c r="R25" i="231"/>
  <c r="R24" i="231"/>
  <c r="R23" i="231"/>
  <c r="R15" i="231"/>
  <c r="R14" i="231"/>
  <c r="R11" i="231"/>
  <c r="R9" i="231"/>
  <c r="R18" i="231"/>
  <c r="R17" i="231"/>
  <c r="R13" i="231"/>
  <c r="R10" i="231"/>
  <c r="R12" i="231"/>
  <c r="R16" i="231"/>
  <c r="J22" i="231"/>
  <c r="BD22" i="231" s="1"/>
  <c r="BJ22" i="231" s="1"/>
  <c r="J21" i="231"/>
  <c r="BD21" i="231" s="1"/>
  <c r="BJ21" i="231" s="1"/>
  <c r="J20" i="231"/>
  <c r="J19" i="231"/>
  <c r="BD19" i="231" s="1"/>
  <c r="BJ19" i="231" s="1"/>
  <c r="J25" i="231"/>
  <c r="J24" i="231"/>
  <c r="J23" i="231"/>
  <c r="J15" i="231"/>
  <c r="BD15" i="231" s="1"/>
  <c r="BJ15" i="231" s="1"/>
  <c r="J14" i="231"/>
  <c r="BD14" i="231" s="1"/>
  <c r="BJ14" i="231" s="1"/>
  <c r="J11" i="231"/>
  <c r="BD11" i="231" s="1"/>
  <c r="BJ11" i="231" s="1"/>
  <c r="J9" i="231"/>
  <c r="BD9" i="231" s="1"/>
  <c r="BJ9" i="231" s="1"/>
  <c r="J18" i="231"/>
  <c r="BD18" i="231" s="1"/>
  <c r="BJ18" i="231" s="1"/>
  <c r="J17" i="231"/>
  <c r="J13" i="231"/>
  <c r="J10" i="231"/>
  <c r="J12" i="231"/>
  <c r="BD12" i="231" s="1"/>
  <c r="BJ12" i="231" s="1"/>
  <c r="J16" i="231"/>
  <c r="BD16" i="231" s="1"/>
  <c r="BJ16" i="231" s="1"/>
  <c r="BC23" i="222"/>
  <c r="BI23" i="222" s="1"/>
  <c r="BC22" i="222"/>
  <c r="BI22" i="222" s="1"/>
  <c r="BC20" i="222"/>
  <c r="BI20" i="222" s="1"/>
  <c r="BC18" i="222"/>
  <c r="BI18" i="222" s="1"/>
  <c r="BC17" i="222"/>
  <c r="BI17" i="222" s="1"/>
  <c r="BC9" i="222"/>
  <c r="BI9" i="222" s="1"/>
  <c r="BC28" i="222"/>
  <c r="BI28" i="222" s="1"/>
  <c r="BC27" i="222"/>
  <c r="BI27" i="222" s="1"/>
  <c r="BC16" i="222"/>
  <c r="BI16" i="222" s="1"/>
  <c r="BC14" i="222"/>
  <c r="BI14" i="222" s="1"/>
  <c r="BC21" i="222"/>
  <c r="BI21" i="222" s="1"/>
  <c r="BC26" i="222"/>
  <c r="BI26" i="222" s="1"/>
  <c r="BC25" i="222"/>
  <c r="BI25" i="222" s="1"/>
  <c r="BC24" i="222"/>
  <c r="BI24" i="222" s="1"/>
  <c r="BC12" i="222"/>
  <c r="BI12" i="222" s="1"/>
  <c r="BC13" i="222"/>
  <c r="BI13" i="222" s="1"/>
  <c r="BC11" i="222"/>
  <c r="BI11" i="222" s="1"/>
  <c r="BC15" i="222"/>
  <c r="BI15" i="222" s="1"/>
  <c r="BC19" i="222"/>
  <c r="BI19" i="222" s="1"/>
  <c r="BC10" i="222"/>
  <c r="BI10" i="222" s="1"/>
  <c r="Z23" i="222"/>
  <c r="Z22" i="222"/>
  <c r="Z20" i="222"/>
  <c r="Z18" i="222"/>
  <c r="Z17" i="222"/>
  <c r="Z9" i="222"/>
  <c r="Z28" i="222"/>
  <c r="Z27" i="222"/>
  <c r="Z16" i="222"/>
  <c r="Z14" i="222"/>
  <c r="Z21" i="222"/>
  <c r="Z26" i="222"/>
  <c r="Z25" i="222"/>
  <c r="Z24" i="222"/>
  <c r="Z12" i="222"/>
  <c r="Z13" i="222"/>
  <c r="Z11" i="222"/>
  <c r="Z15" i="222"/>
  <c r="Z19" i="222"/>
  <c r="Z10" i="222"/>
  <c r="R23" i="222"/>
  <c r="R22" i="222"/>
  <c r="R20" i="222"/>
  <c r="R18" i="222"/>
  <c r="R17" i="222"/>
  <c r="R9" i="222"/>
  <c r="R28" i="222"/>
  <c r="R27" i="222"/>
  <c r="R16" i="222"/>
  <c r="R14" i="222"/>
  <c r="R21" i="222"/>
  <c r="R26" i="222"/>
  <c r="R25" i="222"/>
  <c r="R24" i="222"/>
  <c r="R12" i="222"/>
  <c r="R13" i="222"/>
  <c r="R11" i="222"/>
  <c r="R15" i="222"/>
  <c r="R19" i="222"/>
  <c r="R10" i="222"/>
  <c r="J23" i="222"/>
  <c r="J22" i="222"/>
  <c r="J20" i="222"/>
  <c r="J18" i="222"/>
  <c r="J17" i="222"/>
  <c r="BD17" i="222" s="1"/>
  <c r="BJ17" i="222" s="1"/>
  <c r="J9" i="222"/>
  <c r="J28" i="222"/>
  <c r="BD28" i="222" s="1"/>
  <c r="BJ28" i="222" s="1"/>
  <c r="J27" i="222"/>
  <c r="J16" i="222"/>
  <c r="J14" i="222"/>
  <c r="J21" i="222"/>
  <c r="J26" i="222"/>
  <c r="BD26" i="222" s="1"/>
  <c r="BJ26" i="222" s="1"/>
  <c r="J25" i="222"/>
  <c r="BD25" i="222" s="1"/>
  <c r="BJ25" i="222" s="1"/>
  <c r="J24" i="222"/>
  <c r="BD24" i="222" s="1"/>
  <c r="BJ24" i="222" s="1"/>
  <c r="J12" i="222"/>
  <c r="J13" i="222"/>
  <c r="J11" i="222"/>
  <c r="J15" i="222"/>
  <c r="J19" i="222"/>
  <c r="J10" i="222"/>
  <c r="BD10" i="222" s="1"/>
  <c r="BJ10" i="222" s="1"/>
  <c r="BC25" i="219"/>
  <c r="BI25" i="219" s="1"/>
  <c r="BC24" i="219"/>
  <c r="BI24" i="219" s="1"/>
  <c r="BC23" i="219"/>
  <c r="BI23" i="219" s="1"/>
  <c r="BC22" i="219"/>
  <c r="BI22" i="219" s="1"/>
  <c r="BC21" i="219"/>
  <c r="BI21" i="219" s="1"/>
  <c r="BC20" i="219"/>
  <c r="BI20" i="219" s="1"/>
  <c r="BC31" i="219"/>
  <c r="BI31" i="219" s="1"/>
  <c r="BC30" i="219"/>
  <c r="BI30" i="219" s="1"/>
  <c r="BC29" i="219"/>
  <c r="BI29" i="219" s="1"/>
  <c r="BC28" i="219"/>
  <c r="BI28" i="219" s="1"/>
  <c r="BC27" i="219"/>
  <c r="BI27" i="219" s="1"/>
  <c r="BC26" i="219"/>
  <c r="BI26" i="219" s="1"/>
  <c r="BC19" i="219"/>
  <c r="BI19" i="219" s="1"/>
  <c r="BC15" i="219"/>
  <c r="BI15" i="219" s="1"/>
  <c r="BC10" i="219"/>
  <c r="BI10" i="219" s="1"/>
  <c r="BC18" i="219"/>
  <c r="BI18" i="219" s="1"/>
  <c r="BC14" i="219"/>
  <c r="BI14" i="219" s="1"/>
  <c r="BC17" i="219"/>
  <c r="BI17" i="219" s="1"/>
  <c r="BC12" i="219"/>
  <c r="BI12" i="219" s="1"/>
  <c r="BC13" i="219"/>
  <c r="BI13" i="219" s="1"/>
  <c r="BC16" i="219"/>
  <c r="BI16" i="219" s="1"/>
  <c r="BC11" i="219"/>
  <c r="BI11" i="219" s="1"/>
  <c r="BC9" i="219"/>
  <c r="BI9" i="219" s="1"/>
  <c r="Z25" i="219"/>
  <c r="Z24" i="219"/>
  <c r="Z23" i="219"/>
  <c r="Z22" i="219"/>
  <c r="Z21" i="219"/>
  <c r="Z20" i="219"/>
  <c r="Z31" i="219"/>
  <c r="Z30" i="219"/>
  <c r="Z29" i="219"/>
  <c r="Z28" i="219"/>
  <c r="Z27" i="219"/>
  <c r="Z26" i="219"/>
  <c r="Z19" i="219"/>
  <c r="Z15" i="219"/>
  <c r="Z10" i="219"/>
  <c r="Z18" i="219"/>
  <c r="Z14" i="219"/>
  <c r="Z17" i="219"/>
  <c r="Z12" i="219"/>
  <c r="Z13" i="219"/>
  <c r="Z16" i="219"/>
  <c r="Z11" i="219"/>
  <c r="Z9" i="219"/>
  <c r="R25" i="219"/>
  <c r="R24" i="219"/>
  <c r="R23" i="219"/>
  <c r="R22" i="219"/>
  <c r="R21" i="219"/>
  <c r="R20" i="219"/>
  <c r="R31" i="219"/>
  <c r="R30" i="219"/>
  <c r="R29" i="219"/>
  <c r="R28" i="219"/>
  <c r="R27" i="219"/>
  <c r="R26" i="219"/>
  <c r="R19" i="219"/>
  <c r="R15" i="219"/>
  <c r="R10" i="219"/>
  <c r="R18" i="219"/>
  <c r="R14" i="219"/>
  <c r="R17" i="219"/>
  <c r="R12" i="219"/>
  <c r="R13" i="219"/>
  <c r="R16" i="219"/>
  <c r="R11" i="219"/>
  <c r="R9" i="219"/>
  <c r="J25" i="219"/>
  <c r="J24" i="219"/>
  <c r="J23" i="219"/>
  <c r="J22" i="219"/>
  <c r="J21" i="219"/>
  <c r="J20" i="219"/>
  <c r="BD20" i="219" s="1"/>
  <c r="BJ20" i="219" s="1"/>
  <c r="J31" i="219"/>
  <c r="BD31" i="219" s="1"/>
  <c r="BJ31" i="219" s="1"/>
  <c r="J30" i="219"/>
  <c r="J29" i="219"/>
  <c r="J28" i="219"/>
  <c r="J27" i="219"/>
  <c r="J26" i="219"/>
  <c r="J19" i="219"/>
  <c r="J15" i="219"/>
  <c r="BD15" i="219" s="1"/>
  <c r="BJ15" i="219" s="1"/>
  <c r="J10" i="219"/>
  <c r="BD10" i="219" s="1"/>
  <c r="BJ10" i="219" s="1"/>
  <c r="J18" i="219"/>
  <c r="J14" i="219"/>
  <c r="J17" i="219"/>
  <c r="J12" i="219"/>
  <c r="J13" i="219"/>
  <c r="J16" i="219"/>
  <c r="J11" i="219"/>
  <c r="BD11" i="219" s="1"/>
  <c r="BJ11" i="219" s="1"/>
  <c r="J9" i="219"/>
  <c r="BD9" i="219" s="1"/>
  <c r="BJ9" i="219" s="1"/>
  <c r="BD12" i="222" l="1"/>
  <c r="BJ12" i="222" s="1"/>
  <c r="BD14" i="226"/>
  <c r="BJ14" i="226" s="1"/>
  <c r="BD18" i="226"/>
  <c r="BJ18" i="226" s="1"/>
  <c r="BD28" i="219"/>
  <c r="BJ28" i="219" s="1"/>
  <c r="BD24" i="219"/>
  <c r="BJ24" i="219" s="1"/>
  <c r="BD19" i="222"/>
  <c r="BJ19" i="222" s="1"/>
  <c r="BD21" i="222"/>
  <c r="BJ21" i="222" s="1"/>
  <c r="BD20" i="222"/>
  <c r="BJ20" i="222" s="1"/>
  <c r="BD17" i="226"/>
  <c r="BJ17" i="226" s="1"/>
  <c r="BD27" i="226"/>
  <c r="BJ27" i="226" s="1"/>
  <c r="BD22" i="226"/>
  <c r="BJ22" i="226" s="1"/>
  <c r="BD10" i="233"/>
  <c r="BJ10" i="233" s="1"/>
  <c r="BD12" i="233"/>
  <c r="BJ12" i="233" s="1"/>
  <c r="BD9" i="222"/>
  <c r="BJ9" i="222" s="1"/>
  <c r="BD12" i="219"/>
  <c r="BJ12" i="219" s="1"/>
  <c r="BD23" i="219"/>
  <c r="BJ23" i="219" s="1"/>
  <c r="BD18" i="222"/>
  <c r="BJ18" i="222" s="1"/>
  <c r="BD26" i="226"/>
  <c r="BJ26" i="226" s="1"/>
  <c r="BD17" i="219"/>
  <c r="BJ17" i="219" s="1"/>
  <c r="BD15" i="222"/>
  <c r="BJ15" i="222" s="1"/>
  <c r="BD14" i="222"/>
  <c r="BJ14" i="222" s="1"/>
  <c r="BD22" i="222"/>
  <c r="BJ22" i="222" s="1"/>
  <c r="BD10" i="231"/>
  <c r="BJ10" i="231" s="1"/>
  <c r="BD23" i="231"/>
  <c r="BJ23" i="231" s="1"/>
  <c r="BD11" i="226"/>
  <c r="BJ11" i="226" s="1"/>
  <c r="BD28" i="226"/>
  <c r="BJ28" i="226" s="1"/>
  <c r="BD11" i="235"/>
  <c r="BJ11" i="235" s="1"/>
  <c r="BD20" i="226"/>
  <c r="BJ20" i="226" s="1"/>
  <c r="BD27" i="219"/>
  <c r="BJ27" i="219" s="1"/>
  <c r="BD21" i="226"/>
  <c r="BJ21" i="226" s="1"/>
  <c r="BD11" i="222"/>
  <c r="BJ11" i="222" s="1"/>
  <c r="BD16" i="222"/>
  <c r="BJ16" i="222" s="1"/>
  <c r="BD23" i="222"/>
  <c r="BJ23" i="222" s="1"/>
  <c r="BD13" i="231"/>
  <c r="BJ13" i="231" s="1"/>
  <c r="BD24" i="231"/>
  <c r="BJ24" i="231" s="1"/>
  <c r="BD12" i="226"/>
  <c r="BJ12" i="226" s="1"/>
  <c r="BD29" i="226"/>
  <c r="BJ29" i="226" s="1"/>
  <c r="BD17" i="232"/>
  <c r="BJ17" i="232" s="1"/>
  <c r="BD12" i="235"/>
  <c r="BJ12" i="235" s="1"/>
  <c r="BD23" i="226"/>
  <c r="BJ23" i="226" s="1"/>
  <c r="BD13" i="222"/>
  <c r="BJ13" i="222" s="1"/>
  <c r="BD27" i="222"/>
  <c r="BJ27" i="222" s="1"/>
  <c r="BD17" i="231"/>
  <c r="BJ17" i="231" s="1"/>
  <c r="BD25" i="231"/>
  <c r="BJ25" i="231" s="1"/>
  <c r="BD9" i="226"/>
  <c r="BJ9" i="226" s="1"/>
  <c r="BD16" i="226"/>
  <c r="BJ16" i="226" s="1"/>
  <c r="BD30" i="226"/>
  <c r="BJ30" i="226" s="1"/>
  <c r="BD11" i="233"/>
  <c r="BJ11" i="233" s="1"/>
  <c r="BD19" i="233"/>
  <c r="BJ19" i="233" s="1"/>
  <c r="BD17" i="233"/>
  <c r="BJ17" i="233" s="1"/>
  <c r="BD9" i="235"/>
  <c r="BJ9" i="235" s="1"/>
  <c r="BD14" i="235"/>
  <c r="BJ14" i="235" s="1"/>
  <c r="BD10" i="235"/>
  <c r="BJ10" i="235" s="1"/>
  <c r="BD13" i="235"/>
  <c r="BJ13" i="235" s="1"/>
  <c r="BD9" i="232"/>
  <c r="BJ9" i="232" s="1"/>
  <c r="BD15" i="232"/>
  <c r="BJ15" i="232" s="1"/>
  <c r="BD12" i="232"/>
  <c r="BJ12" i="232" s="1"/>
  <c r="BD13" i="232"/>
  <c r="BJ13" i="232" s="1"/>
  <c r="BD16" i="232"/>
  <c r="BJ16" i="232" s="1"/>
  <c r="BD10" i="232"/>
  <c r="BJ10" i="232" s="1"/>
  <c r="BD14" i="232"/>
  <c r="BJ14" i="232" s="1"/>
  <c r="BD20" i="231"/>
  <c r="BJ20" i="231" s="1"/>
  <c r="BD13" i="219"/>
  <c r="BJ13" i="219" s="1"/>
  <c r="BD18" i="219"/>
  <c r="BJ18" i="219" s="1"/>
  <c r="BD26" i="219"/>
  <c r="BJ26" i="219" s="1"/>
  <c r="BD30" i="219"/>
  <c r="BJ30" i="219" s="1"/>
  <c r="BD22" i="219"/>
  <c r="BJ22" i="219" s="1"/>
  <c r="BD16" i="219"/>
  <c r="BJ16" i="219" s="1"/>
  <c r="BD14" i="219"/>
  <c r="BJ14" i="219" s="1"/>
  <c r="BD19" i="219"/>
  <c r="BJ19" i="219" s="1"/>
  <c r="BD29" i="219"/>
  <c r="BJ29" i="219" s="1"/>
  <c r="BD21" i="219"/>
  <c r="BJ21" i="219" s="1"/>
  <c r="BD25" i="219"/>
  <c r="BJ25" i="219" s="1"/>
  <c r="J4" i="5" l="1"/>
  <c r="I4" i="5"/>
  <c r="AU7" i="238" l="1"/>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J2" i="237"/>
  <c r="D2" i="237"/>
  <c r="BD2" i="237" l="1"/>
  <c r="BJ2" i="237" s="1"/>
  <c r="BD2" i="238"/>
  <c r="BJ2" i="238" s="1"/>
  <c r="BF2" i="237"/>
  <c r="BI2" i="237" s="1"/>
  <c r="BF2" i="238"/>
  <c r="BI2" i="238" s="1"/>
  <c r="AU7" i="235"/>
  <c r="AM7" i="235"/>
  <c r="AE7" i="235"/>
  <c r="W7" i="235"/>
  <c r="O7" i="235"/>
  <c r="G7" i="235"/>
  <c r="AU6" i="235"/>
  <c r="AM6" i="235"/>
  <c r="AE6" i="235"/>
  <c r="W6" i="235"/>
  <c r="O6" i="235"/>
  <c r="G6" i="235"/>
  <c r="O5" i="235"/>
  <c r="O4" i="235"/>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BE2" i="233" l="1"/>
  <c r="BE17" i="233"/>
  <c r="BI17" i="233" s="1"/>
  <c r="BE11" i="233"/>
  <c r="BI11" i="233" s="1"/>
  <c r="BE19" i="233"/>
  <c r="BI19" i="233" s="1"/>
  <c r="BE20" i="233"/>
  <c r="BI20" i="233" s="1"/>
  <c r="BE16" i="233"/>
  <c r="BI16" i="233" s="1"/>
  <c r="BE13" i="233"/>
  <c r="BI13" i="233" s="1"/>
  <c r="BE12" i="233"/>
  <c r="BI12" i="233" s="1"/>
  <c r="BE10" i="233"/>
  <c r="BI10" i="233" s="1"/>
  <c r="BE14" i="233"/>
  <c r="BI14" i="233" s="1"/>
  <c r="BE9" i="233"/>
  <c r="BI9" i="233" s="1"/>
  <c r="BE18" i="233"/>
  <c r="BI18" i="233" s="1"/>
  <c r="BE15" i="233"/>
  <c r="BI15" i="233" s="1"/>
  <c r="BF2" i="234"/>
  <c r="BE14" i="234"/>
  <c r="BI14" i="234" s="1"/>
  <c r="BE10" i="234"/>
  <c r="BI10" i="234" s="1"/>
  <c r="BE16" i="234"/>
  <c r="BI16" i="234" s="1"/>
  <c r="BE9" i="234"/>
  <c r="BI9" i="234" s="1"/>
  <c r="BE13" i="234"/>
  <c r="BI13" i="234" s="1"/>
  <c r="BE12" i="234"/>
  <c r="BI12" i="234" s="1"/>
  <c r="BE15" i="234"/>
  <c r="BI15" i="234" s="1"/>
  <c r="BE11" i="234"/>
  <c r="BI11" i="234" s="1"/>
  <c r="BF2" i="235"/>
  <c r="BE9" i="235"/>
  <c r="BI9" i="235" s="1"/>
  <c r="BE13" i="235"/>
  <c r="BI13" i="235" s="1"/>
  <c r="BE12" i="235"/>
  <c r="BI12" i="235" s="1"/>
  <c r="BE11" i="235"/>
  <c r="BI11" i="235" s="1"/>
  <c r="BE14" i="235"/>
  <c r="BI14" i="235" s="1"/>
  <c r="BE10" i="235"/>
  <c r="BI10" i="235" s="1"/>
  <c r="BE2" i="235"/>
  <c r="BD2" i="235"/>
  <c r="BJ2" i="235" s="1"/>
  <c r="BD2" i="234"/>
  <c r="BJ2" i="234" s="1"/>
  <c r="BD2" i="233"/>
  <c r="BJ2" i="233" s="1"/>
  <c r="BD2" i="232"/>
  <c r="BJ2" i="232" s="1"/>
  <c r="BD2" i="231"/>
  <c r="BJ2" i="231" s="1"/>
  <c r="BE2" i="226"/>
  <c r="BI2" i="226" s="1"/>
  <c r="BD2" i="226"/>
  <c r="BJ2" i="226" s="1"/>
  <c r="BE2" i="231"/>
  <c r="BI2" i="231" s="1"/>
  <c r="BF2" i="232"/>
  <c r="BI2" i="232" s="1"/>
  <c r="BE2" i="234"/>
  <c r="BI2" i="234" s="1"/>
  <c r="BF2" i="233"/>
  <c r="BI2" i="233" s="1"/>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35" l="1"/>
  <c r="BF2" i="222"/>
  <c r="BI2" i="222" s="1"/>
  <c r="BD2" i="222"/>
  <c r="BJ2" i="222" s="1"/>
  <c r="BE2" i="219"/>
  <c r="BI2" i="219" s="1"/>
  <c r="BD2" i="217"/>
  <c r="BJ2" i="217" s="1"/>
  <c r="BD2" i="219"/>
  <c r="BJ2" i="219" s="1"/>
  <c r="BF2" i="217"/>
  <c r="BI2" i="217" s="1"/>
  <c r="B3" i="5" l="1"/>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alse" type="6" refreshedVersion="0" background="1">
    <textPr prompt="0" sourceFile="False" decimal="," thousands=".">
      <textFields>
        <textField/>
      </textFields>
    </textPr>
  </connection>
  <connection id="2" xr16:uid="{00000000-0015-0000-FFFF-FFFF01000000}" name="False1" type="6" refreshedVersion="0" background="1">
    <textPr prompt="0" sourceFile="False" decimal="," thousands=".">
      <textFields>
        <textField/>
      </textFields>
    </textPr>
  </connection>
  <connection id="3" xr16:uid="{00000000-0015-0000-FFFF-FFFF02000000}" name="False2" type="6" refreshedVersion="0" background="1">
    <textPr prompt="0" sourceFile="False" decimal="," thousands=".">
      <textFields>
        <textField/>
      </textFields>
    </textPr>
  </connection>
  <connection id="4" xr16:uid="{00000000-0015-0000-FFFF-FFFF03000000}" name="Onwaar" type="6" refreshedVersion="0" background="1">
    <textPr prompt="0" sourceFile="Onwaar" decimal="," thousands=".">
      <textFields>
        <textField/>
      </textFields>
    </textPr>
  </connection>
  <connection id="5" xr16:uid="{00000000-0015-0000-FFFF-FFFF04000000}" name="uitslag 1ste selectie paard Barneveld" type="6" refreshedVersion="3" background="1">
    <textPr prompt="0" sourceFile="C:\Users\Eigenaar\Documents\Kring\Selecties\Kring selectie outdoor 2025\uitslag 1ste selectie paard Barneveld.txt" decimal="," thousands=".">
      <textFields count="9">
        <textField/>
        <textField/>
        <textField/>
        <textField/>
        <textField/>
        <textField/>
        <textField/>
        <textField/>
        <textField/>
      </textFields>
    </textPr>
  </connection>
  <connection id="6" xr16:uid="{00000000-0015-0000-FFFF-FFFF05000000}" name="Uitslag 1ste selectie paard Barneveld1" type="6" refreshedVersion="3" background="1">
    <textPr prompt="0" sourceFile="C:\Users\Eigenaar\Documents\Kring\Selecties\Kring selectie outdoor 2025\Uitslag 1ste selectie paard Barneveld.txt" decimal="," thousands=".">
      <textFields count="9">
        <textField/>
        <textField/>
        <textField/>
        <textField/>
        <textField/>
        <textField/>
        <textField/>
        <textField/>
        <textField/>
      </textFields>
    </textPr>
  </connection>
  <connection id="7" xr16:uid="{00000000-0015-0000-FFFF-FFFF06000000}" name="Uitslag 2de selectie paard lunteren" type="6" refreshedVersion="3" background="1">
    <textPr prompt="0" sourceFile="C:\Users\Eigenaar\Documents\Kring\Selecties\Kring selectie outdoor 2025\paard\Uitslag 2de selectie paard lunteren.txt" decimal="," thousands=".">
      <textFields count="9">
        <textField/>
        <textField/>
        <textField/>
        <textField/>
        <textField/>
        <textField/>
        <textField/>
        <textField/>
        <textField/>
      </textFields>
    </textPr>
  </connection>
  <connection id="8" xr16:uid="{00000000-0015-0000-FFFF-FFFF07000000}" name="uitslagen 1e selectie lunteren" type="6" refreshedVersion="4" background="1">
    <textPr prompt="0" sourceFile="C:\Users\lagra\Documents\Kring zuid-west veluwe\selectie indoor 21-22\uitslagen 1e selectie lunteren.txt" decimal="," thousands=".">
      <textFields count="9">
        <textField/>
        <textField/>
        <textField/>
        <textField/>
        <textField/>
        <textField/>
        <textField/>
        <textField/>
        <textField/>
      </textFields>
    </textPr>
  </connection>
  <connection id="9" xr16:uid="{00000000-0015-0000-FFFF-FFFF08000000}" name="uitslagen 1e selectie lunteren1" type="6" refreshedVersion="4" background="1">
    <textPr prompt="0" sourceFile="C:\Users\lagra\Documents\Kring zuid-west veluwe\selectie indoor 21-22\uitslagen 1e selectie lunteren.txt" decimal="," thousands=".">
      <textFields count="9">
        <textField/>
        <textField/>
        <textField/>
        <textField/>
        <textField/>
        <textField/>
        <textField/>
        <textField/>
        <textField/>
      </textFields>
    </textPr>
  </connection>
  <connection id="10" xr16:uid="{00000000-0015-0000-FFFF-FFFF09000000}" name="uitslagen 1e selectie lunteren2" type="6" refreshedVersion="4" background="1">
    <textPr prompt="0" sourceFile="C:\Users\lagra\Documents\Kring zuid-west veluwe\selectie indoor 21-22\uitslagen 1e selectie lunteren.txt" decimal="," thousands=".">
      <textFields count="9">
        <textField/>
        <textField/>
        <textField/>
        <textField/>
        <textField/>
        <textField/>
        <textField/>
        <textField/>
        <textField/>
      </textFields>
    </textPr>
  </connection>
  <connection id="11" xr16:uid="{00000000-0015-0000-FFFF-FFFF0A000000}" name="uitslagen 2e selectie Putten" type="6" refreshedVersion="4" background="1">
    <textPr prompt="0" sourceFile="C:\Users\lagra\Documents\Kring zuid-west veluwe\selectie indoor 21-22\uitslagen 2e selectie Putten.txt" decimal="," thousands=".">
      <textFields count="9">
        <textField/>
        <textField/>
        <textField/>
        <textField/>
        <textField/>
        <textField/>
        <textField/>
        <textField/>
        <textField/>
      </textFields>
    </textPr>
  </connection>
  <connection id="12" xr16:uid="{00000000-0015-0000-FFFF-FFFF0B000000}" name="uitslagen 2e selectie Putten1" type="6" refreshedVersion="4" background="1">
    <textPr prompt="0" sourceFile="C:\Users\lagra\Documents\Kring zuid-west veluwe\selectie indoor 21-22\uitslagen 2e selectie Putt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<sst xmlns="http://schemas.openxmlformats.org/spreadsheetml/2006/main" count="1629" uniqueCount="413">
  <si>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</si>
  <si>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</si>
  <si>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</si>
  <si>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</si>
  <si>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</si>
  <si>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</si>
  <si>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</si>
  <si>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</si>
  <si>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</si>
  <si>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</si>
  <si>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</si>
  <si>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</si>
  <si>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</si>
  <si>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</si>
  <si>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</si>
  <si>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</si>
  <si>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</si>
  <si>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</si>
  <si>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</si>
  <si>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</si>
  <si>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</si>
  <si>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</si>
  <si>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</si>
  <si>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</si>
  <si>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</si>
  <si>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</si>
  <si>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</si>
  <si>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</si>
  <si>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</si>
  <si>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</si>
  <si>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</si>
  <si>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</si>
  <si>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</si>
  <si>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</si>
  <si>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</si>
  <si>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</si>
  <si>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</si>
  <si>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</si>
  <si>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</si>
  <si>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</si>
  <si>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</si>
  <si>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</si>
  <si>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</si>
  <si>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</si>
  <si>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</si>
  <si>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</si>
  <si>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</si>
  <si>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</si>
  <si>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</si>
  <si>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</si>
  <si>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</si>
  <si>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</si>
  <si>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</si>
  <si>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</si>
  <si>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</si>
  <si>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</si>
  <si>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</si>
  <si>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</si>
  <si>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</si>
  <si>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</si>
  <si>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</si>
  <si>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</si>
  <si>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</si>
  <si>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</si>
  <si>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</si>
  <si>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</si>
  <si>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</si>
  <si>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</si>
  <si>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</si>
  <si>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</si>
  <si>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</si>
  <si>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</si>
  <si>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</si>
  <si>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</si>
  <si>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</si>
  <si>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</si>
  <si>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</si>
  <si>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</si>
  <si>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</si>
  <si>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</si>
  <si>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</si>
  <si>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</si>
  <si>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</si>
  <si>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</si>
  <si>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</si>
  <si>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</si>
  <si>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</si>
  <si>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</si>
  <si>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</si>
  <si>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</si>
  <si>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</si>
  <si>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</si>
  <si>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</si>
  <si>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</si>
  <si>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</si>
  <si>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</si>
  <si>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</si>
  <si>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</si>
  <si>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</si>
  <si>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</si>
  <si>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</si>
  <si>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</si>
  <si>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 xml:space="preserve">Heb je vragen over de inschrijving, mail dan naar: </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</si>
  <si>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</si>
  <si>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</si>
  <si>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</si>
  <si>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</si>
  <si>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</si>
  <si>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</si>
  <si>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</si>
  <si>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</si>
  <si>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</si>
  <si>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</si>
  <si>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</si>
  <si>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 xml:space="preserve">Import gegevens </t>
  </si>
  <si>
    <t>Barneveld</t>
  </si>
  <si>
    <t>Lunteren</t>
  </si>
  <si>
    <t>Zeewolde</t>
  </si>
  <si>
    <t>9/10 mei</t>
  </si>
  <si>
    <t>23/24 mei</t>
  </si>
  <si>
    <t>13/14 juni</t>
  </si>
  <si>
    <t>Regio West Veluwe</t>
  </si>
  <si>
    <t>984123NH</t>
  </si>
  <si>
    <t>Notoire Asd</t>
  </si>
  <si>
    <t>Voorwaarts, RV. (Essen)</t>
  </si>
  <si>
    <t>1003598DW</t>
  </si>
  <si>
    <t>Da Vinci Sollenburg DC</t>
  </si>
  <si>
    <t>RZN, RV. (Nijkerk)</t>
  </si>
  <si>
    <t>1010468SE</t>
  </si>
  <si>
    <t>Secret star</t>
  </si>
  <si>
    <t>Stroe, RV. (Stroe)</t>
  </si>
  <si>
    <t>909121LS</t>
  </si>
  <si>
    <t>L'Amour</t>
  </si>
  <si>
    <t>Neuderuiters, RV. (Nijkerk)</t>
  </si>
  <si>
    <t>1030208CW</t>
  </si>
  <si>
    <t>Cookie</t>
  </si>
  <si>
    <t>Lunaruiters, RV. de (Lunteren)</t>
  </si>
  <si>
    <t>946420MW</t>
  </si>
  <si>
    <t>Magic Mike V.S</t>
  </si>
  <si>
    <t>Veluws Ros, RV. (Ermelo)</t>
  </si>
  <si>
    <t>857810BP</t>
  </si>
  <si>
    <t>Bungle</t>
  </si>
  <si>
    <t>Barneveld e.o., RV. RSV. (Barneveld)</t>
  </si>
  <si>
    <t>905520LD</t>
  </si>
  <si>
    <t>Leander S.L</t>
  </si>
  <si>
    <t>995326OE</t>
  </si>
  <si>
    <t>O' Connor Af</t>
  </si>
  <si>
    <t>961269NH</t>
  </si>
  <si>
    <t>Nina Ricci</t>
  </si>
  <si>
    <t>Burght, RV. (Barneveld)</t>
  </si>
  <si>
    <t>971614KH</t>
  </si>
  <si>
    <t>Kensington Svn</t>
  </si>
  <si>
    <t>Valouwe, RV. (Ede)</t>
  </si>
  <si>
    <t>916266AL</t>
  </si>
  <si>
    <t>Auwert 514</t>
  </si>
  <si>
    <t>Nieuwe Heuvel, RV. (Lunteren)</t>
  </si>
  <si>
    <t>978326JB</t>
  </si>
  <si>
    <t>Just Lady Sollenburg</t>
  </si>
  <si>
    <t>Veluweruiters, RV. (Voorthuizen)</t>
  </si>
  <si>
    <t>1030955BB</t>
  </si>
  <si>
    <t>Beestachtiggoed.nl Elena</t>
  </si>
  <si>
    <t>Eemvallei (PA), HC. De (Zeewolde)</t>
  </si>
  <si>
    <t>1025629RH</t>
  </si>
  <si>
    <t>R. Kalimero Vd</t>
  </si>
  <si>
    <t>1016947VT</t>
  </si>
  <si>
    <t>Vanquer Z</t>
  </si>
  <si>
    <t>1023199OM</t>
  </si>
  <si>
    <t>Oh Fox Rm</t>
  </si>
  <si>
    <t>1031473RB</t>
  </si>
  <si>
    <t>Renaissance</t>
  </si>
  <si>
    <t>1021728YM</t>
  </si>
  <si>
    <t>Yaro</t>
  </si>
  <si>
    <t>Garderruiters, RV. (Garderen)</t>
  </si>
  <si>
    <t>1026234DB</t>
  </si>
  <si>
    <t>DeNiro</t>
  </si>
  <si>
    <t>1027048MR</t>
  </si>
  <si>
    <t>Maxima Vrouwe</t>
  </si>
  <si>
    <t>1025704JK</t>
  </si>
  <si>
    <t>Jack</t>
  </si>
  <si>
    <t>Burght, Manege De (Barneveld)</t>
  </si>
  <si>
    <t>1015721LG</t>
  </si>
  <si>
    <t>Los Angeles Vdw</t>
  </si>
  <si>
    <t>Laak, RV. De (Hoevelaken)</t>
  </si>
  <si>
    <t>1032700PP</t>
  </si>
  <si>
    <t>Pjotter</t>
  </si>
  <si>
    <t>Gouden Hert (HVP.), RV. (Putten)</t>
  </si>
  <si>
    <t>1011611IT</t>
  </si>
  <si>
    <t>In No Time Rb</t>
  </si>
  <si>
    <t>1027968LM</t>
  </si>
  <si>
    <t>Lananco.A</t>
  </si>
  <si>
    <t>1015347OG</t>
  </si>
  <si>
    <t>Oklahoma Vdp</t>
  </si>
  <si>
    <t>1028231RP</t>
  </si>
  <si>
    <t>Royal Hope</t>
  </si>
  <si>
    <t>1025635HW</t>
  </si>
  <si>
    <t>Havanna</t>
  </si>
  <si>
    <t>965142IM</t>
  </si>
  <si>
    <t>Ipwiths</t>
  </si>
  <si>
    <t>Willaerruiters, RV. (Scherpenzeel)</t>
  </si>
  <si>
    <t>966508ND</t>
  </si>
  <si>
    <t>Napoleon B.</t>
  </si>
  <si>
    <t>1028054PH</t>
  </si>
  <si>
    <t>Pjento</t>
  </si>
  <si>
    <t>1029217SS</t>
  </si>
  <si>
    <t>Savage Caproni DH Z</t>
  </si>
  <si>
    <t>Roosendaal, RV. (Bennekom)</t>
  </si>
  <si>
    <t>999444PB</t>
  </si>
  <si>
    <t>Papillon Pp</t>
  </si>
  <si>
    <t>1032354MD</t>
  </si>
  <si>
    <t>Macan</t>
  </si>
  <si>
    <t>1015865PG</t>
  </si>
  <si>
    <t>Precious Bob</t>
  </si>
  <si>
    <t>1029871GL</t>
  </si>
  <si>
    <t>Gomati</t>
  </si>
  <si>
    <t>1000410PA</t>
  </si>
  <si>
    <t>Perfect Million</t>
  </si>
  <si>
    <t>1015175PD</t>
  </si>
  <si>
    <t>Partoga J T</t>
  </si>
  <si>
    <t>1006774DK</t>
  </si>
  <si>
    <t>Dilano D</t>
  </si>
  <si>
    <t>976796QN</t>
  </si>
  <si>
    <t>Quadraat</t>
  </si>
  <si>
    <t>1011662PP</t>
  </si>
  <si>
    <t>Palinda M</t>
  </si>
  <si>
    <t>1032860PM</t>
  </si>
  <si>
    <t>Paranoh Fortuna</t>
  </si>
  <si>
    <t>Zeewolde RV., RSC. (Zeewolde)</t>
  </si>
  <si>
    <t>960564GH</t>
  </si>
  <si>
    <t>Gentle</t>
  </si>
  <si>
    <t>963930NW</t>
  </si>
  <si>
    <t>NEVERDALE</t>
  </si>
  <si>
    <t>1027785MV</t>
  </si>
  <si>
    <t>Maxima</t>
  </si>
  <si>
    <t>1001366PH</t>
  </si>
  <si>
    <t>Paganini</t>
  </si>
  <si>
    <t>976478OD</t>
  </si>
  <si>
    <t>Oyamora</t>
  </si>
  <si>
    <t>1018273PH</t>
  </si>
  <si>
    <t>Perfect Pepper</t>
  </si>
  <si>
    <t>983736TP</t>
  </si>
  <si>
    <t>Tendresse</t>
  </si>
  <si>
    <t>943309BO</t>
  </si>
  <si>
    <t>Bo</t>
  </si>
  <si>
    <t>Grebberuiters, RV. De (Wageningen)</t>
  </si>
  <si>
    <t>968787NS</t>
  </si>
  <si>
    <t>Narona</t>
  </si>
  <si>
    <t>887138JS</t>
  </si>
  <si>
    <t>J'Adore Vivaldi</t>
  </si>
  <si>
    <t>Zeewolder Ruiters, RV. (Zeewolde)</t>
  </si>
  <si>
    <t>1030460OD</t>
  </si>
  <si>
    <t>Onassis S</t>
  </si>
  <si>
    <t>989120OM</t>
  </si>
  <si>
    <t>Olinda</t>
  </si>
  <si>
    <t>999607PL</t>
  </si>
  <si>
    <t>Pearl Black</t>
  </si>
  <si>
    <t>866535JH</t>
  </si>
  <si>
    <t>Just me</t>
  </si>
  <si>
    <t>979095ND</t>
  </si>
  <si>
    <t>Novice Svh</t>
  </si>
  <si>
    <t>1003636OS</t>
  </si>
  <si>
    <t>Orochata D'Toto Jr Jvn</t>
  </si>
  <si>
    <t>1014421NA</t>
  </si>
  <si>
    <t>Nalia I. Dancer</t>
  </si>
  <si>
    <t>949214NW</t>
  </si>
  <si>
    <t>Noah</t>
  </si>
  <si>
    <t>992466LH</t>
  </si>
  <si>
    <t>Dream girl</t>
  </si>
  <si>
    <t>645888VD</t>
  </si>
  <si>
    <t>Valentino</t>
  </si>
  <si>
    <t>986738OB</t>
  </si>
  <si>
    <t>Oleum Bulbus</t>
  </si>
  <si>
    <t>1029488BK</t>
  </si>
  <si>
    <t>Bandit</t>
  </si>
  <si>
    <t>973624IK</t>
  </si>
  <si>
    <t>Indy</t>
  </si>
  <si>
    <t>Joyce van Rooijen - Heuitink</t>
  </si>
  <si>
    <t>Iris Worst</t>
  </si>
  <si>
    <t>Cynthia Eggenkamp</t>
  </si>
  <si>
    <t>Karin van Schoonhoven</t>
  </si>
  <si>
    <t>Jonna Wandel</t>
  </si>
  <si>
    <t>Sanny De With</t>
  </si>
  <si>
    <t>Amelie Pauwels</t>
  </si>
  <si>
    <t>Christa Duits</t>
  </si>
  <si>
    <t>Adeline Heijnen - Huijgen</t>
  </si>
  <si>
    <t>Germa Hol</t>
  </si>
  <si>
    <t>Sabine Van de Loenhorst</t>
  </si>
  <si>
    <t>Larissa Both</t>
  </si>
  <si>
    <t>Esmée Bouwman</t>
  </si>
  <si>
    <t>Kim Hardeman</t>
  </si>
  <si>
    <t>Kirsten Meijer - Thijsen</t>
  </si>
  <si>
    <t>Marieke Middelman</t>
  </si>
  <si>
    <t>Rixt de Boer</t>
  </si>
  <si>
    <t>Karen Van der Made</t>
  </si>
  <si>
    <t>Amber van den Berg</t>
  </si>
  <si>
    <t>Jan van Rinsum</t>
  </si>
  <si>
    <t>Sabine Kooloos</t>
  </si>
  <si>
    <t>Patricia Gertsen - van der Kade</t>
  </si>
  <si>
    <t>Danielle Vliek - Pol</t>
  </si>
  <si>
    <t>Leandra van der Tas</t>
  </si>
  <si>
    <t>Zarah Minekus</t>
  </si>
  <si>
    <t>Wilma Van Ginkel</t>
  </si>
  <si>
    <t>Cherinda Put</t>
  </si>
  <si>
    <t>Angela Woudenberg</t>
  </si>
  <si>
    <t>Geralda Ter Maaten</t>
  </si>
  <si>
    <t>Sophie van Duinkerken</t>
  </si>
  <si>
    <t>Sanne Hendriksen</t>
  </si>
  <si>
    <t>Isabella Van Schothorst</t>
  </si>
  <si>
    <t>Liset van der Lee - Bakker</t>
  </si>
  <si>
    <t>Marjan van Ballegooijen</t>
  </si>
  <si>
    <t>Michelle Goedkoop</t>
  </si>
  <si>
    <t>Rianne Van Dulst - De Lange</t>
  </si>
  <si>
    <t>Rosalie de Koning - Abels</t>
  </si>
  <si>
    <t>Madelon Dijkhuizen</t>
  </si>
  <si>
    <t>Indy Koelewijn</t>
  </si>
  <si>
    <t>Marlissa Van Nijhuis</t>
  </si>
  <si>
    <t>Silvia Peelen</t>
  </si>
  <si>
    <t>Iris Mensink</t>
  </si>
  <si>
    <t>Maud Van der Heijden</t>
  </si>
  <si>
    <t>Michelle Wakker</t>
  </si>
  <si>
    <t>Elenah Vos</t>
  </si>
  <si>
    <t>Mirthe Den Hollander</t>
  </si>
  <si>
    <t>Sytse Jan Duiverman</t>
  </si>
  <si>
    <t>Jo-ann Beukers - Houtlosser</t>
  </si>
  <si>
    <t>Laura van der Poel</t>
  </si>
  <si>
    <t>Anneke Van Oort</t>
  </si>
  <si>
    <t>Cindy Top - Swen</t>
  </si>
  <si>
    <t>Iris Steijn</t>
  </si>
  <si>
    <t>Marjan van de Langemheen</t>
  </si>
  <si>
    <t>Angela De Haan</t>
  </si>
  <si>
    <t>Merel Disselkoen</t>
  </si>
  <si>
    <t>Annemarie Van Seventer</t>
  </si>
  <si>
    <t>Kim Alebregtse</t>
  </si>
  <si>
    <t>Djuli van Winden</t>
  </si>
  <si>
    <t>Cheyenna Dieters</t>
  </si>
  <si>
    <t>Rozemarijn Van den Brink</t>
  </si>
  <si>
    <t>Marieke Kouwenhoven</t>
  </si>
  <si>
    <t>Nanouchka Kamstra</t>
  </si>
  <si>
    <t>mariannekoers@gmail.com</t>
  </si>
  <si>
    <t>Voor meer informatie kijk op de website van de kring en de regio Gelderland!</t>
  </si>
  <si>
    <t>1028355CG</t>
  </si>
  <si>
    <t>Cargos</t>
  </si>
  <si>
    <t>Pieter Groot Jebbink</t>
  </si>
  <si>
    <t>Graag zo spoedig mogelijk na de laatste selectie doorgeven of je gaat starten of niet!! Dit geldt voor de geselecteerde even als de reserves!!  Daarna zelf opgeven voor het kampioenschap via MIJN KNHS voor de sluitingdatum!</t>
  </si>
  <si>
    <t>Ruiters zijn zelf verantwoordelijk voor hun inschrijving.</t>
  </si>
  <si>
    <t>Reserveruiters die niet ingezet worden, krijgen hun inschrijfgeld</t>
  </si>
  <si>
    <t>automatisch weer retour geboekt!</t>
  </si>
  <si>
    <t>1000506CS</t>
  </si>
  <si>
    <t>Cupido</t>
  </si>
  <si>
    <t>1030994RP</t>
  </si>
  <si>
    <t>Rhyncho</t>
  </si>
  <si>
    <t>1033525CM</t>
  </si>
  <si>
    <t>CLANCK's Just Dance</t>
  </si>
  <si>
    <t>982508CK</t>
  </si>
  <si>
    <t>Chanel</t>
  </si>
  <si>
    <t>Hunneruiters, RV. (Apeldoorn)</t>
  </si>
  <si>
    <t>1007328PH</t>
  </si>
  <si>
    <t>Pool Park Henk K</t>
  </si>
  <si>
    <t>980570MD</t>
  </si>
  <si>
    <t>ICreative's My toti</t>
  </si>
  <si>
    <t>1025720NB</t>
  </si>
  <si>
    <t>Noanna</t>
  </si>
  <si>
    <t>1031292OB</t>
  </si>
  <si>
    <t>Ollydolly</t>
  </si>
  <si>
    <t>1004862NS</t>
  </si>
  <si>
    <t>Nash Sollenburg</t>
  </si>
  <si>
    <t>966494NB</t>
  </si>
  <si>
    <t>Norvyn HVB</t>
  </si>
  <si>
    <t>996787NA</t>
  </si>
  <si>
    <t>Ayra</t>
  </si>
  <si>
    <t>1034183CG</t>
  </si>
  <si>
    <t>1004498OP</t>
  </si>
  <si>
    <t>O'Conner</t>
  </si>
  <si>
    <t>1033154NB</t>
  </si>
  <si>
    <t>Notice To All  US</t>
  </si>
  <si>
    <t>924321LJ</t>
  </si>
  <si>
    <t>La Flamme Olympique</t>
  </si>
  <si>
    <t>920983LJ</t>
  </si>
  <si>
    <t>La Niña</t>
  </si>
  <si>
    <t>958967FN</t>
  </si>
  <si>
    <t>Famke van de Gekahoeve</t>
  </si>
  <si>
    <t>1000282JB</t>
  </si>
  <si>
    <t>Jeppe 537</t>
  </si>
  <si>
    <t>1027569BM</t>
  </si>
  <si>
    <t>Beyoncé</t>
  </si>
  <si>
    <t>923976LW</t>
  </si>
  <si>
    <t>Levisto De La Sina</t>
  </si>
  <si>
    <t>884975HW</t>
  </si>
  <si>
    <t>Hurby</t>
  </si>
  <si>
    <t>Fleur Verbeek - Van der Scheer</t>
  </si>
  <si>
    <t>Fleur Prinsen</t>
  </si>
  <si>
    <t>Cindy Grotenbreg - Mulder</t>
  </si>
  <si>
    <t>Sarah Klarenbeek</t>
  </si>
  <si>
    <t>Joanne Hardeman</t>
  </si>
  <si>
    <t>Erik van Doorn</t>
  </si>
  <si>
    <t>Hannah Beishuizen</t>
  </si>
  <si>
    <t>Jiske van Doorn - Van de Bovenkamp</t>
  </si>
  <si>
    <t>Stephanie van Lagen - Stooker</t>
  </si>
  <si>
    <t>Naomi van den Broek</t>
  </si>
  <si>
    <t>Danielle Anema - de Reeder</t>
  </si>
  <si>
    <t>Fleur Groot Jebbink</t>
  </si>
  <si>
    <t>Marjolein Van Ingen - van de Pol</t>
  </si>
  <si>
    <t>Edwin Bos</t>
  </si>
  <si>
    <t>Carmen Jonker</t>
  </si>
  <si>
    <t>Lieke De Jong</t>
  </si>
  <si>
    <t>Isa van Nijhuis</t>
  </si>
  <si>
    <t>Marijke Boelen</t>
  </si>
  <si>
    <t>Anne van der Weerd</t>
  </si>
  <si>
    <t>Cathy Wichards</t>
  </si>
  <si>
    <t>Outdoorkampioenschappen 2025</t>
  </si>
  <si>
    <t>Ochtend: paarden M2 &amp; Z1 | Middag: paarden Z2, ZZL + kür Z2 + ZZL</t>
  </si>
  <si>
    <t>Varsseveld  11  juli</t>
  </si>
  <si>
    <t xml:space="preserve">Varsseveld 12 juli </t>
  </si>
  <si>
    <t>Ochtend: paarden B &amp; L2 | Middag: paarden L1 &amp; 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</si>
</sst>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0"/>
      <color indexed="10"/>
      <name val="Arial"/>
      <family val="2"/>
    </font>
    <font>
      <u/>
      <sz val="10"/>
      <color theme="10"/>
      <name val="Arial"/>
      <family val="2"/>
    </font>
    <font>
      <u/>
      <sz val="18"/>
      <color theme="10"/>
      <name val="Arial"/>
      <family val="2"/>
    </font>
    <font>
      <b/>
      <sz val="22"/>
      <color rgb="FFFF0000"/>
      <name val="Arial"/>
      <family val="2"/>
    </font>
    <font>
      <b/>
      <sz val="16"/>
      <name val="Arial"/>
      <family val="2"/>
    </font>
    <font>
      <sz val="16"/>
      <name val="Arial"/>
      <family val="2"/>
    </font>
    <font>
      <sz val="10"/>
      <color rgb="FFFF0000"/>
      <name val="Arial"/>
      <family val="2"/>
    </font>
    <font>
      <sz val="16"/>
      <color rgb="FFFF0000"/>
      <name val="Arial"/>
      <family val="2"/>
    </font>
    <font>
      <u/>
      <sz val="14"/>
      <color rgb="FFFF0000"/>
      <name val="Arial"/>
      <family val="2"/>
    </font>
    <font>
      <u/>
      <sz val="16"/>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alignment vertical="top"/>
      <protection locked="0"/>
    </xf>
  </cellStyleXfs>
  <cellXfs count="168">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2" borderId="3" xfId="0" applyFill="1" applyBorder="1"/>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2" fillId="2" borderId="1" xfId="0" applyFont="1" applyFill="1" applyBorder="1"/>
    <xf numFmtId="0" fontId="2" fillId="2" borderId="2" xfId="0" applyFont="1" applyFill="1" applyBorder="1"/>
    <xf numFmtId="0" fontId="0" fillId="0" borderId="1" xfId="0" applyBorder="1"/>
    <xf numFmtId="0" fontId="0" fillId="0" borderId="1" xfId="0" applyBorder="1" applyProtection="1">
      <protection locked="0"/>
    </xf>
    <xf numFmtId="0" fontId="0" fillId="2" borderId="0" xfId="0" applyFill="1"/>
    <xf numFmtId="0" fontId="1" fillId="0" borderId="2" xfId="0" applyFont="1" applyBorder="1"/>
    <xf numFmtId="0" fontId="0" fillId="0" borderId="2" xfId="0" applyBorder="1" applyAlignment="1" applyProtection="1">
      <alignment horizontal="left"/>
      <protection locked="0"/>
    </xf>
    <xf numFmtId="0" fontId="0" fillId="2" borderId="5" xfId="0" applyFill="1" applyBorder="1"/>
    <xf numFmtId="0" fontId="0" fillId="2" borderId="3"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1" fontId="0" fillId="0" borderId="0" xfId="0" applyNumberForma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6" xfId="0" applyBorder="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Protection="1">
      <protection locked="0"/>
    </xf>
    <xf numFmtId="0" fontId="0" fillId="2" borderId="0" xfId="0" applyFill="1" applyAlignment="1" applyProtection="1">
      <alignment horizontal="left"/>
      <protection locked="0"/>
    </xf>
    <xf numFmtId="0" fontId="0" fillId="2" borderId="9" xfId="0" applyFill="1" applyBorder="1" applyAlignment="1">
      <alignment horizontal="left"/>
    </xf>
    <xf numFmtId="0" fontId="0" fillId="2" borderId="7" xfId="0" applyFill="1" applyBorder="1"/>
    <xf numFmtId="0" fontId="0" fillId="3" borderId="1" xfId="0" applyFill="1" applyBorder="1" applyAlignment="1">
      <alignment horizontal="center"/>
    </xf>
    <xf numFmtId="0" fontId="0" fillId="3" borderId="1" xfId="0" applyFill="1" applyBorder="1" applyProtection="1">
      <protection locked="0"/>
    </xf>
    <xf numFmtId="0" fontId="0" fillId="3" borderId="1" xfId="0" applyFill="1" applyBorder="1"/>
    <xf numFmtId="0" fontId="0" fillId="3" borderId="7" xfId="0" applyFill="1" applyBorder="1" applyProtection="1">
      <protection locked="0"/>
    </xf>
    <xf numFmtId="0" fontId="0" fillId="4" borderId="1" xfId="0" applyFill="1" applyBorder="1" applyProtection="1">
      <protection locked="0"/>
    </xf>
    <xf numFmtId="0" fontId="0" fillId="4" borderId="1" xfId="0" applyFill="1" applyBorder="1"/>
    <xf numFmtId="0" fontId="0" fillId="4" borderId="7" xfId="0" applyFill="1" applyBorder="1" applyProtection="1">
      <protection locked="0"/>
    </xf>
    <xf numFmtId="0" fontId="0" fillId="5" borderId="1" xfId="0" applyFill="1" applyBorder="1" applyProtection="1">
      <protection locked="0"/>
    </xf>
    <xf numFmtId="0" fontId="0" fillId="5" borderId="1" xfId="0" applyFill="1" applyBorder="1"/>
    <xf numFmtId="0" fontId="0" fillId="5" borderId="7" xfId="0" applyFill="1" applyBorder="1" applyProtection="1">
      <protection locked="0"/>
    </xf>
    <xf numFmtId="0" fontId="0" fillId="2" borderId="12" xfId="0" applyFill="1" applyBorder="1"/>
    <xf numFmtId="0" fontId="0" fillId="2" borderId="15" xfId="0" applyFill="1" applyBorder="1"/>
    <xf numFmtId="0" fontId="0" fillId="3" borderId="7" xfId="0" applyFill="1" applyBorder="1"/>
    <xf numFmtId="0" fontId="0" fillId="4" borderId="7" xfId="0" applyFill="1" applyBorder="1"/>
    <xf numFmtId="0" fontId="0" fillId="5" borderId="7" xfId="0" applyFill="1" applyBorder="1"/>
    <xf numFmtId="0" fontId="0" fillId="0" borderId="2" xfId="0" applyBorder="1" applyAlignment="1">
      <alignment horizontal="left"/>
    </xf>
    <xf numFmtId="0" fontId="0" fillId="0" borderId="10" xfId="0" applyBorder="1" applyAlignment="1">
      <alignment horizontal="left"/>
    </xf>
    <xf numFmtId="0" fontId="0" fillId="0" borderId="13" xfId="0" applyBorder="1" applyAlignment="1">
      <alignment horizontal="left"/>
    </xf>
    <xf numFmtId="0" fontId="0" fillId="2" borderId="13" xfId="0" applyFill="1" applyBorder="1"/>
    <xf numFmtId="0" fontId="1" fillId="0" borderId="1" xfId="0" applyFont="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0" borderId="4" xfId="0" applyBorder="1"/>
    <xf numFmtId="0" fontId="2" fillId="0" borderId="4" xfId="0" applyFont="1" applyBorder="1" applyAlignment="1">
      <alignment vertical="center"/>
    </xf>
    <xf numFmtId="0" fontId="1" fillId="0" borderId="0" xfId="0" applyFont="1"/>
    <xf numFmtId="0" fontId="9" fillId="0" borderId="0" xfId="0" applyFont="1"/>
    <xf numFmtId="0" fontId="1" fillId="2" borderId="1" xfId="0" applyFont="1" applyFill="1" applyBorder="1"/>
    <xf numFmtId="49" fontId="1" fillId="0" borderId="1" xfId="0" applyNumberFormat="1" applyFont="1" applyBorder="1" applyAlignment="1" applyProtection="1">
      <alignment horizontal="left"/>
      <protection locked="0"/>
    </xf>
    <xf numFmtId="0" fontId="1" fillId="0" borderId="0" xfId="0" applyFont="1" applyProtection="1">
      <protection locked="0"/>
    </xf>
    <xf numFmtId="0" fontId="1" fillId="0" borderId="1" xfId="0" applyFont="1" applyBorder="1" applyProtection="1">
      <protection locked="0"/>
    </xf>
    <xf numFmtId="0" fontId="10" fillId="0" borderId="0" xfId="1" applyFont="1" applyAlignment="1">
      <alignment vertical="top" wrapText="1"/>
    </xf>
    <xf numFmtId="0" fontId="12" fillId="0" borderId="0" xfId="2" applyFont="1" applyAlignment="1" applyProtection="1"/>
    <xf numFmtId="0" fontId="13" fillId="0" borderId="0" xfId="0" applyFont="1"/>
    <xf numFmtId="0" fontId="14" fillId="0" borderId="0" xfId="0" applyFont="1"/>
    <xf numFmtId="0" fontId="15" fillId="0" borderId="0" xfId="0" applyFont="1"/>
    <xf numFmtId="0" fontId="16" fillId="0" borderId="0" xfId="0" applyFont="1"/>
    <xf numFmtId="0" fontId="3" fillId="0" borderId="0" xfId="0" applyFont="1"/>
    <xf numFmtId="0" fontId="17" fillId="0" borderId="0" xfId="0" applyFont="1"/>
    <xf numFmtId="0" fontId="18" fillId="0" borderId="0" xfId="2" applyFont="1" applyAlignment="1" applyProtection="1"/>
    <xf numFmtId="0" fontId="19" fillId="0" borderId="0" xfId="2" applyFont="1" applyAlignment="1" applyProtection="1"/>
    <xf numFmtId="0" fontId="0" fillId="2" borderId="7" xfId="0" applyFill="1" applyBorder="1" applyAlignment="1">
      <alignment horizontal="center"/>
    </xf>
    <xf numFmtId="0" fontId="0" fillId="2" borderId="9" xfId="0" applyFill="1" applyBorder="1" applyAlignment="1">
      <alignment horizontal="center"/>
    </xf>
    <xf numFmtId="0" fontId="0" fillId="2" borderId="8"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0" fillId="0" borderId="8" xfId="0" applyBorder="1" applyAlignment="1">
      <alignment horizontal="left"/>
    </xf>
    <xf numFmtId="0" fontId="0" fillId="2" borderId="9" xfId="0" applyFill="1" applyBorder="1" applyAlignment="1">
      <alignment horizontal="left"/>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1" fillId="0" borderId="7" xfId="0" applyFont="1" applyBorder="1" applyAlignment="1">
      <alignment horizontal="left"/>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0" fillId="3" borderId="7"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lignment horizontal="center"/>
    </xf>
    <xf numFmtId="49" fontId="0" fillId="3" borderId="9" xfId="0" applyNumberFormat="1" applyFill="1" applyBorder="1" applyAlignment="1">
      <alignment horizontal="center"/>
    </xf>
    <xf numFmtId="49" fontId="0" fillId="3" borderId="8" xfId="0" applyNumberFormat="1" applyFill="1" applyBorder="1" applyAlignment="1">
      <alignment horizontal="center"/>
    </xf>
    <xf numFmtId="0" fontId="3" fillId="0" borderId="11" xfId="0" applyFont="1" applyBorder="1" applyAlignment="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lignment horizontal="left" vertical="center"/>
    </xf>
    <xf numFmtId="0" fontId="0" fillId="0" borderId="4" xfId="0" applyBorder="1" applyAlignment="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cellXfs>
  <cellStyles count="3">
    <cellStyle name="Hyperlink" xfId="2" builtinId="8"/>
    <cellStyle name="Standaard" xfId="0" builtinId="0"/>
    <cellStyle name="Standaard 2" xfId="1" xr:uid="{00000000-0005-0000-0000-00000200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CheckBox" fmlaLink="$G$2" lockText="1"/>
</file>

<file path=xl/ctrlProps/ctrlProp312.xml><?xml version="1.0" encoding="utf-8"?>
<formControlPr xmlns="http://schemas.microsoft.com/office/spreadsheetml/2009/9/main" objectType="CheckBox" fmlaLink="$H$2"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D9D812E1-D6C1-7871-52C9-827919ED33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AF8265C3-05E5-58AF-645E-4BC4BBF547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8F6C7BED-CB6D-4AC8-ED49-0079BB35EE5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489D367A-58D1-9C31-CE46-3DC45BC1D55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A2341274-E16B-B778-40C5-662B0887CFA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CF38A5AB-3D7A-440D-395E-36F4ED42E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3C43021A-77BA-572C-6D0D-28D045E7DF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BBFBA283-5D0C-D179-2832-0FB8A5CD85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E43D7293-851E-3594-04E9-D51C637D075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FAB42B9A-A319-38CD-5CD9-1FCB4FAEA4D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184902E6-5115-AE22-6804-323627D122C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6A909750-66A3-A5A0-5E4B-747720766F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DC3B66A1-9BAA-D992-7C84-B59C568DE5D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BEBB57CD-6EB2-30F0-8594-9D9B6B792D7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378D34C-CD5B-6BD5-D821-98B6BD41483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96FCEAEF-B6B0-9E33-AADC-592094F135D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D2C4B31F-DE02-4608-4547-5B73295DEC2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A69CF23B-5F6A-EE13-DA62-FC91741F6A8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F0121B4C-1C03-2A4D-C149-9E29117393C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B521BC34-4343-78B0-8564-484673EA5D2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A4E6CEF6-8F6D-19AC-16DD-30513E70E2A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E6048E9F-2976-407B-6D2F-20489211B5F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C6AAF8C4-2FEF-DA70-8A6A-A32A4131CB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BE7D664F-A2ED-116F-FECE-931098A6BF6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6018A861-84E4-C29B-4D21-67004FAE251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189CE40B-7CBA-5867-6527-3BE9DE684F8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A711303C-A897-8099-5AD8-BEEFD87B85B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F7670F9F-35D3-AF86-A5FC-A3D8F7748BB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EC16C89-CE2B-D9B5-FDD7-99A098F834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F0B75C56-358B-7B4E-7327-17522B4B6B9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59DAFC67-C6A6-D282-911A-040DA1E5B3C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53622F3F-AD05-4BAA-B5F2-B25B3213D48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229D0992-6626-045B-7CA5-6E653262980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893AE415-D117-B880-E775-5F25857F79B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37CE5136-7C5D-1649-C1DE-0A2123E6BC0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FA8C5D28-629C-4D22-B4FE-77BBA07587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5B39AD5D-01C5-C9C5-0B8A-8C5154B0A92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72861936-C6F7-A7BF-9AF5-E6A824D57DE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8548E94E-801B-1211-C830-0312D7CC956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BC60A49E-3AD6-9E20-FAE1-AA5C94B08F2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EE800940-D759-C0CB-1137-082EFB2BE99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9EC433AA-92D5-24D9-1931-565D43FFB2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A70293DB-B09C-523E-539E-88B71E1F2C4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A964B961-B205-3457-F9F4-47A660ABF6A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A0DBE954-AE45-DDD8-993E-77C69349FC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E93BCE08-0B6A-AD0B-4EBC-00A189DE0B9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167640</xdr:colOff>
          <xdr:row>7</xdr:row>
          <xdr:rowOff>251460</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D87B2C7-3792-70A2-3F06-B8C55303463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FD5B3081-95FF-B1C8-3DF2-1AF1E8C7234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93E98C7C-57DC-10BA-2CFB-14E0309138B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C3663CAF-B57C-1160-B688-16AD2E6CF15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46DC32FF-75E2-69D6-0A00-936FE7DAEE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C8B64D7-ADDB-D8CA-7C03-A743A08D53B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DCC940AC-9E3F-3330-A475-AC0BA92A655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B3E038CD-F24E-B352-E410-B3B5D0F771B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AD2E1B90-E43A-7826-A76B-04CBBE6472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688E09FC-C01B-1F8F-9485-0A54711474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A45A90BC-6BFC-19AB-4725-4A9A6940B75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9EFE5D2E-543F-A55D-4BE3-6F01B111D8B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2E49F410-6493-8237-E178-BA55B7CC7CB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B7996718-2B4E-F6D8-522C-204DE6148D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445ACA7A-9C72-1565-422D-56B6E5EB81A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3182F1D8-C81A-6081-E963-CF1DF533D74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64E7CB7-4BEF-2CA4-C3E8-4BA5F64576D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C51D3E0C-4BD7-779A-A183-28566CFCE71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AF3C6B39-BDA4-92B8-F574-2025634F8DD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64526CC9-7175-2EF7-58C9-811FB316E0D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5656C3F0-934C-7A6C-E1C5-96412C0166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DFAED558-A644-1D44-AAAB-2B608DE7B0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66AE7577-8384-02AB-ABCE-CC72D6D45B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C2EAE956-336E-F358-7F34-172DB0D1DF0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A9866609-03D8-9AD7-702C-3B9FAAD499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ED418B9C-7C19-EFA9-391E-FC198FB69A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F469F08A-BD09-E7F6-2750-5774C2D010F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E7BF286F-4ED3-EBA1-5CEB-7B158A62E9D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FA619147-B2A7-FA13-7B09-CF13F4FD94E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E031F002-E57F-2519-7745-95B8DFE7DE4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7441391B-5CA7-0D4A-5B99-72AC2DC6CB6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6A909F50-F7B9-6875-6AE4-7E63A167986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C6ED7356-2C84-6517-675C-5D13B8AC33C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977CEC58-08C3-4AA4-F05F-C9B815A919A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78D41A54-DAA1-38B1-068C-F165178980A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D2728A37-6C6B-3DFC-7453-CDB4C66FA08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61F714B6-2F28-082B-CDBE-375BC74650D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CF7048C7-5E37-F610-2B0A-AC2D4C34BA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9DD8252A-6E19-F754-A33A-225F09B3D71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CFBC1891-009C-F19E-7E99-5B6B254D29F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CB805140-5F18-C479-6C0F-613C98C2B92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D5E7505E-F147-CC6D-4060-624978F681F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CECACA39-9DF7-E0EA-7C19-8CC1145BC13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81A64B87-865C-A656-7D52-F9AE02F4CC6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D475F23B-6795-39AE-881F-8F4C7889775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DF560E57-D5DD-3284-8492-77D381705D3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81D09BB9-3688-4F01-E2C1-734B88D441F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43132218-0955-9D16-4CB5-420414100F1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5875FD06-502C-9FFD-D3BE-02ADFDD1F21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431C27B5-D754-F9BD-7200-81F9DB4F2F8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721984CE-FF5E-D77D-D70C-A8866B32878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B58E255F-0956-A0D0-09FB-05252C13D6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6D89A4D9-8DE7-3CE7-AB6B-70D67CA558D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67E2FA6D-CF5E-6BD3-0C9B-099A671A47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8A99F4CD-AFF4-95DF-7699-F9A75D4FF0E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DDE3ACA0-1117-8813-282A-C563BF3A218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748E6D3B-F609-E6B9-55FE-E182221B565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E6E94684-E992-847D-CFAD-CDDB6646783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10A4228D-A24D-C896-B45F-1F324D02F5F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BEAA9567-44C9-55E6-9D48-3111027EC0D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14F23866-613C-384D-4BA6-461128B233A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B050AB10-4702-893A-FDB4-8BE705E1860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7E11FF6C-E0A8-3F4C-526E-98C398A03C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8B3FEC5-550D-4B96-4719-326A4338CB4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1F5E9-19FE-2922-2DED-04BB9E6F7BC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B89598CD-72B0-FAC4-1BF5-3AEC40CDCF4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77375564-3233-44AC-7729-FDDD5AC4FB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ED1BAB6C-C6D7-FF8D-0A48-B748776BC8D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BAD0F5AA-BE24-7437-06DF-E67ACE5FB86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BE5C9453-999B-9D64-61CD-F9B4C7E1A27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D2B6129E-7940-FF74-77EC-1EE772FF16A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631D52E6-4054-6DFF-26C9-38AEA3D7E00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48A5D0DA-0517-611E-44FC-3A87C8C99B4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55B62DC4-B225-2D25-8CC2-CAA026892A7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C8EC66E6-A67C-2D36-8614-C28B34AA76E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743D8792-C267-0A33-C4C2-2DA5B6C6DE3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1F973389-6D2E-4FBA-86B1-7819BBBD5B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825A1433-D59E-31A3-36A6-E5C2BCA2761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2E3C02FA-5317-295E-FD87-36C6CCA018A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6EE94E2E-DA83-3437-0D1C-317354FDD62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EB3181E8-336F-D0D6-3919-2C670F24A96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3CFDB4F5-8145-9701-4A4D-51A01A3552A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6E08084-C993-A5D4-CBAB-86250E796B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C06A852C-4250-7370-3BBF-5404BC292DA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995CC5BA-67D4-39F9-F1A2-52B56A6AA74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BCBA3218-A5E0-9612-B8B3-9A88FAA00D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B5DF1092-BB17-3A66-5CC1-9504B544595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35067D70-39E0-2769-F95D-94D84390F3C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851A5B13-546E-52B7-FEBB-94920511FD6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7A5F8D92-1D3F-EB8E-2249-203B3323B2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42C48A32-45FE-97FF-ED1B-DB92376B332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6803847E-6AB0-DDF4-D31E-EE7362A3CE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CF5EB2CE-548F-0E36-C73B-0C626BC0E03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7DB609FA-B709-15AE-995B-79C02C8190A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FE3C4562-970E-95F6-963D-9E766FCA697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DC903F43-B951-5B60-F555-3C36AE38DB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ECE0544A-4100-139C-9735-E15E82BDD88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3C340712-57C5-E830-FC47-40E3A2036D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CCE73BF4-732F-9321-4654-E11583F62FC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507FEE1F-5B15-49CF-4B52-35554AB021A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7E516470-5180-873C-B3F3-4CC7CE9E28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594DDC4B-3A7E-3BEC-E0DD-A0968CF31D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DB06F443-3207-76F3-2717-16CAC66B1E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C9B4C215-ED92-8B71-5F25-CD2E3BFF93D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EB4B3514-685B-9E39-235D-708EB92A5BC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F6FE25C1-DDE9-E2BC-864F-1D3CFF671DF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7AE6BBC1-1077-566E-7C6C-7BE5AF54F1A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42170698-DD0E-49CD-4F30-CB7C113C3EA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4E7625DB-627E-54E2-E13E-07FCA0C41F5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F6D4BB20-B111-445A-6927-7CDB9D7D2F2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226D91D0-F477-1FF8-02BC-1CD42B4DC54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BB1FE468-D80A-5CD6-D907-D9A9E8CBC74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3F277D52-4CB1-12A8-585C-A912688BA76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D81FBBD-EED9-3470-B5AD-79CAF78C897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10D9FEC7-FAD8-21D8-24D3-B8B202451D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9F18F268-1F65-CD8B-197A-1D005D9C1F3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96E8F6D7-E1F6-4475-5B86-A65A3614E0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DFEABAC6-F412-56CB-7D95-54EABA4B65B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2E599178-D727-D3F1-A2A0-73D369AB57C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84B1E3C7-2AB0-837A-CC11-8B4EEEE0329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1CD176B3-B2A1-6C85-9F4F-16B81B9BF5B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71BA453B-AC4A-0653-4F5A-EE2A650F99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24902915-3B80-ED7B-73E5-A7407AD77B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E330B17C-67F5-37D6-9DEA-A88890AD525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2F430D0D-3255-C59F-CFA4-BC812C4E714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A43AB85D-25C4-FA53-D30A-F091DAC919B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E0CE2D5E-2A1B-5EAD-BA13-68D09675AB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F5ABFFC0-A2B2-5B9E-F076-3ABB2500663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94B4D5F6-D49B-E960-5BFC-87DBAB420D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EA8BFEC6-4B5D-FB3F-0C5D-6AF2A073D98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DA57457B-425B-60BA-32C2-7265BA3118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AC2E07D3-ABDD-5AA1-841E-8202E1DE2B1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1B72E664-BBC9-4AC1-ECCB-AD2F1A2831F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27737A80-094B-F6D7-8C14-1D337620F92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A558D093-9D38-636E-31D5-4F895EDA33B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747952C-8FBB-7719-5297-7F43A06862A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B699FECB-5C24-2531-4FE8-CD1A6DB6EB3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3AEDE298-A01C-544E-2BF5-0D4E8BDE07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F23F9836-56FD-E27C-F7A4-E7C87D798DD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957757B2-8B6F-AD97-E2AE-ABFF32D2461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B24F5CCE-708F-0917-C3B4-5C24209E1E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2F5609F0-FDB5-EE08-D420-CC62B0E687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BF762699-131B-55E9-37F1-9966CD7471F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CB8A155B-5F45-AF97-F8EA-74ECC882222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CFEA538-794F-A4FD-5DCC-F0DDC224FB2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6B60C8DC-CCE9-F033-EBE8-B086C13F010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5FD2394F-9025-E115-8E85-2F69CC53BE1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209048AC-4A2F-C319-D138-A4C2823C251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E35AC84A-AF33-EBE2-0A04-42EF6AE146D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DA85717E-19D8-997C-F6DA-295129B90D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4F8AA8B0-82B0-7048-9640-9365A2C3DD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94E1982F-FB38-7F08-0C29-694285A4BBC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6FE29382-F385-9223-32C8-30FF780ED3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AA30E75F-E6B7-6525-9EF8-F820CD986A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A611E025-D8B5-B976-60AD-47789A8579A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5F1971F4-0FD4-EB0B-FE46-5F3712B25BA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75142B9B-82F4-7753-21B5-E91CDE8F8BC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FF5F3101-973E-F5A0-803C-C6191FC2CE7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50CD6095-CFAC-C931-709F-A7C80A3D101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6A22A27D-0829-E65E-E20F-CB8347E29B0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91090142-6CF8-5AB6-ED55-C0BF4D17325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4AC5364A-DAC5-4656-991C-8943760694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20D0AEB5-7C60-EA69-FED3-0B168DADE7D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68E2E0BD-26F1-D13E-F2A9-E505C813773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C60F34C9-CEFD-6F90-39C2-A7EC784FE20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8B0CE77F-35D4-96DE-0671-5B23F752B3F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47475BED-9CFF-CAA3-9CFA-F41AF1A4CFE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A25CAA7E-264A-3797-17B1-8C7CF0506BE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F6066E80-1B13-3737-6B41-A19A0B8AEC3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9A5B99AD-BE81-10D3-981A-965718949E7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48421C7B-3E93-54C1-D8C7-9A3C9436213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60C4FF39-BD3A-0677-E907-FA05B23D1FE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2E1F7856-B1B9-FCFD-48E4-760D7DD1DB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D5B30392-0E84-C187-4D6D-BE931F31924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243F530B-9DC3-17E4-AFAE-D757EB10BCF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CFAC18E3-3D94-B31E-8951-E7FF42CB648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923A922D-33A8-A62E-3C77-9D7D3448C88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9629F9A8-FD51-4418-A19B-6F9FD4D8F3D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E85F5348-2558-1062-97B6-AC85E21921D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B8478C95-3ECC-8810-D266-7C943ABCB36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316CF7F3-2C3E-69AD-2C31-4CD640FFE42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68A3E418-5C9A-59BD-3424-5054CBB0468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D3100DC0-E69B-1703-546D-433CFEAD933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C9FE3AEF-4779-46DD-6CD3-1F1AEE0A707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1B21A844-C8E2-B0E5-F2AE-5B0EEA3BFEE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3BFC68B3-E7A2-3078-F584-120C7F02EBA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8229CE56-F142-3A4A-3414-22E4CFC2B1C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EDAB31E6-922A-5D3C-3D29-70073BF61BF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D083C232-02B4-3C8A-4C1D-B927F709E8A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F6BE6C26-B7B4-6B5D-DB90-6386BFF7FBC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144780</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E429733F-FE2F-7C6F-2D77-6BCBAFF8C56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BBD87ABD-6939-008E-3EF2-44B636CE230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588E8F1C-58CE-553A-617E-C719C55E9A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A87DA50D-55D8-EC61-8214-83F3A6F62D2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BCFFDC35-026A-36B2-E740-615B7A064EE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BA8D58B3-959C-0235-BCAC-5941BEA9332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9D5BF71D-CEEE-DA07-9072-B512A9D5756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9C3AF71F-FC1D-F4D6-160C-9B58B5C7730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88230C2B-25A0-E7EE-69BC-ABC5C66A8C3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7</xdr:row>
          <xdr:rowOff>144780</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12D8C244-9DCC-53EF-2015-39FFC263FE9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80FC8E-AFC9-305E-B5F3-54A583E4F83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7</xdr:row>
          <xdr:rowOff>144780</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DB476206-434B-A394-2E05-D0470969219C}"/>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440310BA-23C6-C18E-E4FE-0E03B01C245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1249EDDB-86C1-A5F6-2B5D-E78F0EDB8C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B5FA673E-3AF7-6BD6-89DA-C69085E9A10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D2E2FBCA-F96F-BD5A-B475-2DF44769634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5CC89ACA-F761-3B4C-9CB4-77FB74C6C3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4D6D9723-84A1-69B3-3B9B-CA844B120EC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DC48A8D9-C044-5FB0-11A0-ADC3DDB836D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77A7FD8C-63F1-C32C-9B46-D0B406A53D6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DFD71491-54BA-727E-C94F-908A7F0FCC9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4467EB30-0643-A896-44B1-3CB9B958153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855B6BC4-E8CA-FC76-DA3B-7040BA01A2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2D95D142-A88B-0DC2-2C9E-D1F39DF03E5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98B34090-F9F1-FC11-F957-CB47CC94403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6F6A890E-4A5E-0F7C-9F72-5180030BA36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D2E67822-4812-2A36-0CB8-FA383BEA550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7620</xdr:colOff>
          <xdr:row>2</xdr:row>
          <xdr:rowOff>7620</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B4021946-D74F-A533-D06B-FFE17331DC6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37676FCE-2355-39E3-C0E7-C9498B545DF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A01DAEE7-59D9-7174-602C-5180893F73E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5CD27BC9-C1D3-4785-79EB-02C70405E63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15240</xdr:colOff>
          <xdr:row>7</xdr:row>
          <xdr:rowOff>0</xdr:rowOff>
        </xdr:from>
        <xdr:to>
          <xdr:col>37</xdr:col>
          <xdr:colOff>190500</xdr:colOff>
          <xdr:row>7</xdr:row>
          <xdr:rowOff>251460</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5EBB05A3-500E-10F1-AE3D-7809075B18E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C32A10DA-F43A-6426-C7C1-21881359A1A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22860</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8D293457-A8D1-BBE6-D108-BF1158467EA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122E95A2-3E57-E80C-B64C-05E83FFF1E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32DC88A1-8EB2-4713-9AAD-2CE7157C144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7</xdr:row>
          <xdr:rowOff>7620</xdr:rowOff>
        </xdr:from>
        <xdr:to>
          <xdr:col>45</xdr:col>
          <xdr:colOff>198120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3FD81058-1F2C-620A-7D73-5CD2F12FC3D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ED697199-9863-DEF6-FAD9-2B1D521629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xdr:colOff>
          <xdr:row>7</xdr:row>
          <xdr:rowOff>7620</xdr:rowOff>
        </xdr:from>
        <xdr:to>
          <xdr:col>53</xdr:col>
          <xdr:colOff>198120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A58CCCD3-158F-4229-27D6-A632058CBA3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5BA14A85-59FF-A3DA-71B0-5CE6A2195F0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A180DC05-8938-451F-38DC-25AE2EFE25E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7620</xdr:rowOff>
        </xdr:from>
        <xdr:to>
          <xdr:col>27</xdr:col>
          <xdr:colOff>175260</xdr:colOff>
          <xdr:row>7</xdr:row>
          <xdr:rowOff>243840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52A759EE-FBC0-C4BC-AFB7-6881B3D026A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160020</xdr:colOff>
          <xdr:row>7</xdr:row>
          <xdr:rowOff>251460</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208E2811-7833-2C6E-9F3A-C698CAE0C1E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C013B731-8DD0-E02D-E49A-916462723E5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251460</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7C5C46DF-82B2-352E-D71C-E00D5FE2B5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F781ECE9-7DA1-CB8A-578B-A096213AF8B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160020</xdr:colOff>
          <xdr:row>7</xdr:row>
          <xdr:rowOff>251460</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E4000302-EAEB-9E1B-CB3D-63F17D4BEC8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160020</xdr:colOff>
          <xdr:row>7</xdr:row>
          <xdr:rowOff>251460</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3F30285A-278E-D4A0-26DA-2D18CCA325EA}"/>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129540</xdr:colOff>
          <xdr:row>5</xdr:row>
          <xdr:rowOff>0</xdr:rowOff>
        </xdr:from>
        <xdr:to>
          <xdr:col>2</xdr:col>
          <xdr:colOff>388620</xdr:colOff>
          <xdr:row>7</xdr:row>
          <xdr:rowOff>7620</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49C9E3FE-3FE9-0B56-8CD9-52E1CB28CB1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7</xdr:row>
          <xdr:rowOff>15240</xdr:rowOff>
        </xdr:from>
        <xdr:to>
          <xdr:col>8</xdr:col>
          <xdr:colOff>0</xdr:colOff>
          <xdr:row>7</xdr:row>
          <xdr:rowOff>152400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EAD9940-A7E0-2330-969D-1A31BB7F99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15240</xdr:colOff>
          <xdr:row>7</xdr:row>
          <xdr:rowOff>7620</xdr:rowOff>
        </xdr:from>
        <xdr:to>
          <xdr:col>16</xdr:col>
          <xdr:colOff>0</xdr:colOff>
          <xdr:row>7</xdr:row>
          <xdr:rowOff>129540</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F629A83-309B-FBA5-85CE-6DE1ABA83D6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7620</xdr:colOff>
          <xdr:row>7</xdr:row>
          <xdr:rowOff>7620</xdr:rowOff>
        </xdr:from>
        <xdr:to>
          <xdr:col>24</xdr:col>
          <xdr:colOff>0</xdr:colOff>
          <xdr:row>7</xdr:row>
          <xdr:rowOff>152400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F490FD97-278B-834A-006A-ECCDB7A5C69A}"/>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7620</xdr:colOff>
          <xdr:row>7</xdr:row>
          <xdr:rowOff>7620</xdr:rowOff>
        </xdr:from>
        <xdr:to>
          <xdr:col>32</xdr:col>
          <xdr:colOff>0</xdr:colOff>
          <xdr:row>7</xdr:row>
          <xdr:rowOff>144780</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1E780755-0C2F-DF01-E547-26E5502ECF8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7620</xdr:colOff>
          <xdr:row>2</xdr:row>
          <xdr:rowOff>7620</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8C4E3507-3D8F-3FFE-61EB-A8623C5F78A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xdr:colOff>
          <xdr:row>6</xdr:row>
          <xdr:rowOff>121920</xdr:rowOff>
        </xdr:from>
        <xdr:to>
          <xdr:col>13</xdr:col>
          <xdr:colOff>198120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2BE86D61-4AFE-352E-3D63-90460929754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7</xdr:row>
          <xdr:rowOff>7620</xdr:rowOff>
        </xdr:from>
        <xdr:to>
          <xdr:col>21</xdr:col>
          <xdr:colOff>198120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BAA546C2-983C-DC72-C8F0-7E6BE995FE0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22860</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3367D725-F569-4FE3-B2B5-6DF3EB7909E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15240</xdr:rowOff>
        </xdr:from>
        <xdr:to>
          <xdr:col>60</xdr:col>
          <xdr:colOff>312420</xdr:colOff>
          <xdr:row>7</xdr:row>
          <xdr:rowOff>251460</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B564E791-6E9F-3C0F-C508-E466ED6A9D2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7620</xdr:colOff>
          <xdr:row>7</xdr:row>
          <xdr:rowOff>22860</xdr:rowOff>
        </xdr:from>
        <xdr:to>
          <xdr:col>61</xdr:col>
          <xdr:colOff>304800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F87BAF17-27EF-659A-576D-643B12116CD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1</xdr:col>
          <xdr:colOff>7620</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D5A324B9-1E56-1995-A969-64529AC0D1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7620</xdr:colOff>
          <xdr:row>7</xdr:row>
          <xdr:rowOff>7620</xdr:rowOff>
        </xdr:from>
        <xdr:to>
          <xdr:col>40</xdr:col>
          <xdr:colOff>0</xdr:colOff>
          <xdr:row>7</xdr:row>
          <xdr:rowOff>144780</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586FC52A-1DD3-9D3D-B2FD-E130575DB77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7620</xdr:colOff>
          <xdr:row>7</xdr:row>
          <xdr:rowOff>7620</xdr:rowOff>
        </xdr:from>
        <xdr:to>
          <xdr:col>48</xdr:col>
          <xdr:colOff>0</xdr:colOff>
          <xdr:row>7</xdr:row>
          <xdr:rowOff>144780</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6F583176-2577-4EE1-8065-47B17FAEBCA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15240</xdr:colOff>
          <xdr:row>7</xdr:row>
          <xdr:rowOff>7620</xdr:rowOff>
        </xdr:from>
        <xdr:to>
          <xdr:col>11</xdr:col>
          <xdr:colOff>152400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23B5E5EF-9BEC-5E13-BBB9-A76BD6C80B7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525780</xdr:colOff>
          <xdr:row>5</xdr:row>
          <xdr:rowOff>0</xdr:rowOff>
        </xdr:from>
        <xdr:to>
          <xdr:col>5</xdr:col>
          <xdr:colOff>0</xdr:colOff>
          <xdr:row>6</xdr:row>
          <xdr:rowOff>121920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A4CFD120-E47C-774D-4BC6-DB82D780749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7620</xdr:rowOff>
        </xdr:from>
        <xdr:to>
          <xdr:col>3</xdr:col>
          <xdr:colOff>0</xdr:colOff>
          <xdr:row>7</xdr:row>
          <xdr:rowOff>152400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1669E55C-AD8E-4988-CFC9-7F660D7DFE3B}"/>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15240</xdr:colOff>
          <xdr:row>7</xdr:row>
          <xdr:rowOff>7620</xdr:rowOff>
        </xdr:from>
        <xdr:to>
          <xdr:col>19</xdr:col>
          <xdr:colOff>152400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C2FE0B5E-0E3E-ACD7-FB08-65390431760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15240</xdr:colOff>
          <xdr:row>7</xdr:row>
          <xdr:rowOff>7620</xdr:rowOff>
        </xdr:from>
        <xdr:to>
          <xdr:col>27</xdr:col>
          <xdr:colOff>152400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5C70985D-0880-75CB-8871-FC7AD37F08C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35</xdr:col>
          <xdr:colOff>152400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9997AB56-AB65-3CBF-C3D2-9ACD7F06DCF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7620</xdr:rowOff>
        </xdr:from>
        <xdr:to>
          <xdr:col>43</xdr:col>
          <xdr:colOff>152400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D45162A-D038-85AE-DA21-6EFC22B0521B}"/>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51</xdr:col>
          <xdr:colOff>152400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476926A1-2C8A-C3FE-8AB1-2C2410F41F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2C6F156C-85BD-DC7B-9695-23216E44BE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C4C77D9E-9CAF-5A62-FCA3-29C0029D7D8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3E340505-C81F-9FCF-8C30-19B2938ACA3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1417320</xdr:colOff>
          <xdr:row>2</xdr:row>
          <xdr:rowOff>251460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F05A8B77-3609-5A56-5303-F495DD42CF9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xdr:row>
          <xdr:rowOff>7620</xdr:rowOff>
        </xdr:from>
        <xdr:to>
          <xdr:col>6</xdr:col>
          <xdr:colOff>678180</xdr:colOff>
          <xdr:row>2</xdr:row>
          <xdr:rowOff>251460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4CDF333-4570-6076-2ACB-F2349590DF8E}"/>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xdr:row>
          <xdr:rowOff>7620</xdr:rowOff>
        </xdr:from>
        <xdr:to>
          <xdr:col>6</xdr:col>
          <xdr:colOff>1234440</xdr:colOff>
          <xdr:row>2</xdr:row>
          <xdr:rowOff>251460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42C64D27-5FA4-F1F4-B5A3-75379136E2FB}"/>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xdr:colOff>
          <xdr:row>3</xdr:row>
          <xdr:rowOff>0</xdr:rowOff>
        </xdr:from>
        <xdr:to>
          <xdr:col>2</xdr:col>
          <xdr:colOff>891540</xdr:colOff>
          <xdr:row>6</xdr:row>
          <xdr:rowOff>99060</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1AAF1BD7-65DF-8FDF-07D6-73C8D78A239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22860</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DD27A9F0-D8DF-183A-CB2B-366A4FAE298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647700</xdr:colOff>
          <xdr:row>5</xdr:row>
          <xdr:rowOff>15240</xdr:rowOff>
        </xdr:from>
        <xdr:to>
          <xdr:col>6</xdr:col>
          <xdr:colOff>167640</xdr:colOff>
          <xdr:row>6</xdr:row>
          <xdr:rowOff>114300</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E563F15D-46A2-62AE-5E76-208312A2CD5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xdr:row>
          <xdr:rowOff>7620</xdr:rowOff>
        </xdr:from>
        <xdr:to>
          <xdr:col>10</xdr:col>
          <xdr:colOff>68580</xdr:colOff>
          <xdr:row>6</xdr:row>
          <xdr:rowOff>106680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AF9A45A0-BC04-5E65-E1F0-4A07ABF0EE9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914400</xdr:colOff>
          <xdr:row>5</xdr:row>
          <xdr:rowOff>7620</xdr:rowOff>
        </xdr:from>
        <xdr:to>
          <xdr:col>3</xdr:col>
          <xdr:colOff>617220</xdr:colOff>
          <xdr:row>6</xdr:row>
          <xdr:rowOff>106680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D1BF07A2-1455-33E6-700C-B8F05373E2E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16</xdr:row>
          <xdr:rowOff>45720</xdr:rowOff>
        </xdr:from>
        <xdr:to>
          <xdr:col>2</xdr:col>
          <xdr:colOff>2423160</xdr:colOff>
          <xdr:row>17</xdr:row>
          <xdr:rowOff>121920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99990348-49C2-4085-C067-FD15CAA4891E}"/>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1021080</xdr:colOff>
          <xdr:row>2</xdr:row>
          <xdr:rowOff>7620</xdr:rowOff>
        </xdr:from>
        <xdr:to>
          <xdr:col>7</xdr:col>
          <xdr:colOff>1600200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FFF01FE9-F73B-B335-735E-E5AB7DB0DE0F}"/>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unspeetseruiterclub.nl/" TargetMode="External"/><Relationship Id="rId1" Type="http://schemas.openxmlformats.org/officeDocument/2006/relationships/hyperlink" Target="https://www.nunspeetseruiterclub.n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11.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11.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printerSettings" Target="../printerSettings/printerSettings11.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10" Type="http://schemas.openxmlformats.org/officeDocument/2006/relationships/ctrlProp" Target="../ctrlProps/ctrlProp265.xml"/><Relationship Id="rId19" Type="http://schemas.openxmlformats.org/officeDocument/2006/relationships/ctrlProp" Target="../ctrlProps/ctrlProp274.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 Type="http://schemas.openxmlformats.org/officeDocument/2006/relationships/vmlDrawing" Target="../drawings/vmlDrawing12.vml"/><Relationship Id="rId21" Type="http://schemas.openxmlformats.org/officeDocument/2006/relationships/ctrlProp" Target="../ctrlProps/ctrlProp302.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2" Type="http://schemas.openxmlformats.org/officeDocument/2006/relationships/drawing" Target="../drawings/drawing12.xml"/><Relationship Id="rId16" Type="http://schemas.openxmlformats.org/officeDocument/2006/relationships/ctrlProp" Target="../ctrlProps/ctrlProp297.xml"/><Relationship Id="rId20" Type="http://schemas.openxmlformats.org/officeDocument/2006/relationships/ctrlProp" Target="../ctrlProps/ctrlProp301.xml"/><Relationship Id="rId1" Type="http://schemas.openxmlformats.org/officeDocument/2006/relationships/printerSettings" Target="../printerSettings/printerSettings12.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2.xml"/><Relationship Id="rId5" Type="http://schemas.openxmlformats.org/officeDocument/2006/relationships/ctrlProp" Target="../ctrlProps/ctrlProp311.xml"/><Relationship Id="rId4" Type="http://schemas.openxmlformats.org/officeDocument/2006/relationships/ctrlProp" Target="../ctrlProps/ctrlProp3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7.xml"/><Relationship Id="rId3" Type="http://schemas.openxmlformats.org/officeDocument/2006/relationships/vmlDrawing" Target="../drawings/vmlDrawing14.vml"/><Relationship Id="rId7" Type="http://schemas.openxmlformats.org/officeDocument/2006/relationships/ctrlProp" Target="../ctrlProps/ctrlProp31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1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16"/>
  <sheetViews>
    <sheetView workbookViewId="0">
      <selection activeCell="B2" sqref="B2"/>
    </sheetView>
  </sheetViews>
  <sheetFormatPr defaultRowHeight="13.2" x14ac:dyDescent="0.25"/>
  <cols>
    <col min="1" max="1" width="128.33203125" customWidth="1"/>
  </cols>
  <sheetData>
    <row r="1" spans="1:1" ht="28.2" x14ac:dyDescent="0.25">
      <c r="A1" s="78" t="s">
        <v>101</v>
      </c>
    </row>
    <row r="2" spans="1:1" ht="98.4" x14ac:dyDescent="0.25">
      <c r="A2" s="89" t="s">
        <v>342</v>
      </c>
    </row>
    <row r="3" spans="1:1" ht="28.2" x14ac:dyDescent="0.25">
      <c r="A3" s="79" t="s">
        <v>343</v>
      </c>
    </row>
    <row r="4" spans="1:1" ht="56.4" x14ac:dyDescent="0.25">
      <c r="A4" s="79" t="s">
        <v>344</v>
      </c>
    </row>
    <row r="5" spans="1:1" ht="22.5" customHeight="1" x14ac:dyDescent="0.5">
      <c r="A5" s="91" t="s">
        <v>345</v>
      </c>
    </row>
    <row r="6" spans="1:1" ht="22.8" x14ac:dyDescent="0.4">
      <c r="A6" s="90" t="s">
        <v>102</v>
      </c>
    </row>
    <row r="7" spans="1:1" ht="19.5" customHeight="1" x14ac:dyDescent="0.35">
      <c r="A7" s="93" t="s">
        <v>337</v>
      </c>
    </row>
    <row r="9" spans="1:1" ht="27" customHeight="1" x14ac:dyDescent="0.4">
      <c r="A9" s="95" t="s">
        <v>408</v>
      </c>
    </row>
    <row r="10" spans="1:1" s="94" customFormat="1" ht="24.75" customHeight="1" x14ac:dyDescent="0.35">
      <c r="A10" s="96" t="s">
        <v>410</v>
      </c>
    </row>
    <row r="11" spans="1:1" ht="25.5" customHeight="1" x14ac:dyDescent="0.3">
      <c r="A11" s="97" t="s">
        <v>409</v>
      </c>
    </row>
    <row r="13" spans="1:1" ht="21.75" customHeight="1" x14ac:dyDescent="0.35">
      <c r="A13" s="96" t="s">
        <v>411</v>
      </c>
    </row>
    <row r="14" spans="1:1" ht="29.25" customHeight="1" x14ac:dyDescent="0.35">
      <c r="A14" s="98" t="s">
        <v>412</v>
      </c>
    </row>
    <row r="16" spans="1:1" ht="21" x14ac:dyDescent="0.4">
      <c r="A16" s="92" t="s">
        <v>338</v>
      </c>
    </row>
  </sheetData>
  <hyperlinks>
    <hyperlink ref="A11" r:id="rId1" display="https://www.nunspeetseruiterclub.nl/" xr:uid="{00000000-0004-0000-0000-000000000000}"/>
    <hyperlink ref="A14" r:id="rId2" display="https://www.nunspeetseruiterclub.nl/"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108</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180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9"/>
  <dimension ref="A1:BN31"/>
  <sheetViews>
    <sheetView workbookViewId="0">
      <pane xSplit="5" ySplit="8" topLeftCell="F9" activePane="bottomRight" state="frozen"/>
      <selection activeCell="C5" sqref="C5:E5"/>
      <selection pane="topRight" activeCell="C5" sqref="C5:E5"/>
      <selection pane="bottomLeft" activeCell="C5" sqref="C5:E5"/>
      <selection pane="bottomRight" activeCell="F4" sqref="F4:N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3</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27</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180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159</v>
      </c>
      <c r="C9" s="1" t="s">
        <v>287</v>
      </c>
      <c r="D9" s="1" t="s">
        <v>160</v>
      </c>
      <c r="E9" s="1" t="s">
        <v>27</v>
      </c>
      <c r="F9" s="1" t="s">
        <v>161</v>
      </c>
      <c r="G9" s="59">
        <v>1</v>
      </c>
      <c r="H9" s="59">
        <v>202.5</v>
      </c>
      <c r="I9" s="59">
        <v>0</v>
      </c>
      <c r="J9" s="60">
        <f t="shared" ref="J9:J31" si="0">H9+I9</f>
        <v>202.5</v>
      </c>
      <c r="K9" s="59">
        <v>7</v>
      </c>
      <c r="L9" s="59">
        <v>7.5</v>
      </c>
      <c r="M9" s="59">
        <v>1</v>
      </c>
      <c r="N9" s="61">
        <v>1</v>
      </c>
      <c r="O9" s="62">
        <v>1</v>
      </c>
      <c r="P9" s="62">
        <v>201</v>
      </c>
      <c r="Q9" s="62">
        <v>0</v>
      </c>
      <c r="R9" s="63">
        <f t="shared" ref="R9:R31" si="1">P9+Q9</f>
        <v>201</v>
      </c>
      <c r="S9" s="62">
        <v>7.5</v>
      </c>
      <c r="T9" s="62">
        <v>7.5</v>
      </c>
      <c r="U9" s="62">
        <v>1</v>
      </c>
      <c r="V9" s="64">
        <v>1</v>
      </c>
      <c r="Z9" s="66">
        <f t="shared" ref="Z9:Z31" si="2">X9+Y9</f>
        <v>0</v>
      </c>
      <c r="BC9">
        <f t="shared" ref="BC9:BC31" si="3">N9+V9+AD9+AL9+AT9+BB9</f>
        <v>2</v>
      </c>
      <c r="BD9">
        <f t="shared" ref="BD9:BD31" si="4">J9+R9+Z9+AH9+AP9+AX9</f>
        <v>403.5</v>
      </c>
      <c r="BI9" s="31">
        <f t="shared" ref="BI9:BI31" si="5">BC9-BE9-BF9</f>
        <v>2</v>
      </c>
      <c r="BJ9">
        <f t="shared" ref="BJ9:BJ31" si="6">BD9-BG9-BH9</f>
        <v>403.5</v>
      </c>
    </row>
    <row r="10" spans="1:66" x14ac:dyDescent="0.25">
      <c r="A10" s="1">
        <v>2</v>
      </c>
      <c r="B10" s="1" t="s">
        <v>175</v>
      </c>
      <c r="C10" s="1" t="s">
        <v>294</v>
      </c>
      <c r="D10" s="1" t="s">
        <v>176</v>
      </c>
      <c r="E10" s="1" t="s">
        <v>27</v>
      </c>
      <c r="F10" s="1" t="s">
        <v>136</v>
      </c>
      <c r="G10" s="59">
        <v>1</v>
      </c>
      <c r="H10" s="59">
        <v>170.5</v>
      </c>
      <c r="I10" s="59">
        <v>0</v>
      </c>
      <c r="J10" s="60">
        <f t="shared" si="0"/>
        <v>170.5</v>
      </c>
      <c r="K10" s="59">
        <v>5</v>
      </c>
      <c r="L10" s="59">
        <v>5.5</v>
      </c>
      <c r="M10" s="59">
        <v>8</v>
      </c>
      <c r="N10" s="61">
        <v>8</v>
      </c>
      <c r="O10" s="62">
        <v>1</v>
      </c>
      <c r="P10" s="62">
        <v>196</v>
      </c>
      <c r="Q10" s="62">
        <v>0</v>
      </c>
      <c r="R10" s="63">
        <f t="shared" si="1"/>
        <v>196</v>
      </c>
      <c r="S10" s="62">
        <v>6</v>
      </c>
      <c r="T10" s="62">
        <v>7</v>
      </c>
      <c r="U10" s="62">
        <v>2</v>
      </c>
      <c r="V10" s="64">
        <v>2</v>
      </c>
      <c r="Z10" s="66">
        <f t="shared" si="2"/>
        <v>0</v>
      </c>
      <c r="BC10">
        <f t="shared" si="3"/>
        <v>10</v>
      </c>
      <c r="BD10">
        <f t="shared" si="4"/>
        <v>366.5</v>
      </c>
      <c r="BI10" s="31">
        <f t="shared" si="5"/>
        <v>10</v>
      </c>
      <c r="BJ10">
        <f t="shared" si="6"/>
        <v>366.5</v>
      </c>
    </row>
    <row r="11" spans="1:66" x14ac:dyDescent="0.25">
      <c r="A11" s="1">
        <v>3</v>
      </c>
      <c r="B11" s="1" t="s">
        <v>162</v>
      </c>
      <c r="C11" s="1" t="s">
        <v>288</v>
      </c>
      <c r="D11" s="1" t="s">
        <v>163</v>
      </c>
      <c r="E11" s="1" t="s">
        <v>27</v>
      </c>
      <c r="F11" s="1" t="s">
        <v>158</v>
      </c>
      <c r="G11" s="59">
        <v>1</v>
      </c>
      <c r="H11" s="59">
        <v>201.5</v>
      </c>
      <c r="I11" s="59">
        <v>0</v>
      </c>
      <c r="J11" s="60">
        <f t="shared" si="0"/>
        <v>201.5</v>
      </c>
      <c r="K11" s="59">
        <v>6</v>
      </c>
      <c r="L11" s="59">
        <v>8</v>
      </c>
      <c r="M11" s="59">
        <v>2</v>
      </c>
      <c r="N11" s="61">
        <v>2</v>
      </c>
      <c r="O11" s="62">
        <v>1</v>
      </c>
      <c r="P11" s="62">
        <v>195.5</v>
      </c>
      <c r="Q11" s="62">
        <v>0</v>
      </c>
      <c r="R11" s="63">
        <f t="shared" si="1"/>
        <v>195.5</v>
      </c>
      <c r="S11" s="62">
        <v>6</v>
      </c>
      <c r="T11" s="62">
        <v>7</v>
      </c>
      <c r="U11" s="62">
        <v>3</v>
      </c>
      <c r="V11" s="64">
        <v>3</v>
      </c>
      <c r="Z11" s="66">
        <f t="shared" si="2"/>
        <v>0</v>
      </c>
      <c r="BC11">
        <f t="shared" si="3"/>
        <v>5</v>
      </c>
      <c r="BD11">
        <f t="shared" si="4"/>
        <v>397</v>
      </c>
      <c r="BI11" s="31">
        <f t="shared" si="5"/>
        <v>5</v>
      </c>
      <c r="BJ11">
        <f t="shared" si="6"/>
        <v>397</v>
      </c>
    </row>
    <row r="12" spans="1:66" x14ac:dyDescent="0.25">
      <c r="A12" s="1">
        <v>4</v>
      </c>
      <c r="B12" s="1" t="s">
        <v>168</v>
      </c>
      <c r="C12" s="1" t="s">
        <v>291</v>
      </c>
      <c r="D12" s="1" t="s">
        <v>169</v>
      </c>
      <c r="E12" s="1" t="s">
        <v>27</v>
      </c>
      <c r="F12" s="1" t="s">
        <v>161</v>
      </c>
      <c r="G12" s="59">
        <v>1</v>
      </c>
      <c r="H12" s="59">
        <v>189.5</v>
      </c>
      <c r="I12" s="59">
        <v>0</v>
      </c>
      <c r="J12" s="60">
        <f t="shared" si="0"/>
        <v>189.5</v>
      </c>
      <c r="K12" s="59">
        <v>6</v>
      </c>
      <c r="L12" s="59">
        <v>7</v>
      </c>
      <c r="M12" s="59">
        <v>5</v>
      </c>
      <c r="N12" s="61">
        <v>5</v>
      </c>
      <c r="O12" s="62">
        <v>1</v>
      </c>
      <c r="P12" s="62">
        <v>193</v>
      </c>
      <c r="Q12" s="62">
        <v>0</v>
      </c>
      <c r="R12" s="63">
        <f t="shared" si="1"/>
        <v>193</v>
      </c>
      <c r="S12" s="62">
        <v>6.5</v>
      </c>
      <c r="T12" s="62">
        <v>7</v>
      </c>
      <c r="U12" s="62">
        <v>4</v>
      </c>
      <c r="V12" s="64">
        <v>4</v>
      </c>
      <c r="Z12" s="66">
        <f t="shared" si="2"/>
        <v>0</v>
      </c>
      <c r="BC12">
        <f t="shared" si="3"/>
        <v>9</v>
      </c>
      <c r="BD12">
        <f t="shared" si="4"/>
        <v>382.5</v>
      </c>
      <c r="BI12" s="31">
        <f t="shared" si="5"/>
        <v>9</v>
      </c>
      <c r="BJ12">
        <f t="shared" si="6"/>
        <v>382.5</v>
      </c>
    </row>
    <row r="13" spans="1:66" x14ac:dyDescent="0.25">
      <c r="A13" s="1">
        <v>5</v>
      </c>
      <c r="B13" s="1" t="s">
        <v>166</v>
      </c>
      <c r="C13" s="1" t="s">
        <v>290</v>
      </c>
      <c r="D13" s="1" t="s">
        <v>167</v>
      </c>
      <c r="E13" s="1" t="s">
        <v>27</v>
      </c>
      <c r="F13" s="1" t="s">
        <v>136</v>
      </c>
      <c r="G13" s="59">
        <v>1</v>
      </c>
      <c r="H13" s="59">
        <v>190.5</v>
      </c>
      <c r="I13" s="59">
        <v>0</v>
      </c>
      <c r="J13" s="60">
        <f t="shared" si="0"/>
        <v>190.5</v>
      </c>
      <c r="K13" s="59">
        <v>6.5</v>
      </c>
      <c r="L13" s="59">
        <v>7</v>
      </c>
      <c r="M13" s="59">
        <v>4</v>
      </c>
      <c r="N13" s="61">
        <v>4</v>
      </c>
      <c r="O13" s="62">
        <v>1</v>
      </c>
      <c r="P13" s="62">
        <v>189</v>
      </c>
      <c r="Q13" s="62">
        <v>0</v>
      </c>
      <c r="R13" s="63">
        <f t="shared" si="1"/>
        <v>189</v>
      </c>
      <c r="S13" s="62">
        <v>6</v>
      </c>
      <c r="T13" s="62">
        <v>6</v>
      </c>
      <c r="U13" s="62">
        <v>5</v>
      </c>
      <c r="V13" s="64">
        <v>5</v>
      </c>
      <c r="Z13" s="66">
        <f t="shared" si="2"/>
        <v>0</v>
      </c>
      <c r="BC13">
        <f t="shared" si="3"/>
        <v>9</v>
      </c>
      <c r="BD13">
        <f t="shared" si="4"/>
        <v>379.5</v>
      </c>
      <c r="BI13" s="31">
        <f t="shared" si="5"/>
        <v>9</v>
      </c>
      <c r="BJ13">
        <f t="shared" si="6"/>
        <v>379.5</v>
      </c>
    </row>
    <row r="14" spans="1:66" x14ac:dyDescent="0.25">
      <c r="A14" s="1">
        <v>6</v>
      </c>
      <c r="B14" s="1" t="s">
        <v>170</v>
      </c>
      <c r="C14" s="1" t="s">
        <v>292</v>
      </c>
      <c r="D14" s="1" t="s">
        <v>171</v>
      </c>
      <c r="E14" s="1" t="s">
        <v>27</v>
      </c>
      <c r="F14" s="1" t="s">
        <v>172</v>
      </c>
      <c r="G14" s="59">
        <v>1</v>
      </c>
      <c r="H14" s="59">
        <v>183</v>
      </c>
      <c r="I14" s="59">
        <v>0</v>
      </c>
      <c r="J14" s="60">
        <f t="shared" si="0"/>
        <v>183</v>
      </c>
      <c r="K14" s="59">
        <v>6</v>
      </c>
      <c r="L14" s="59">
        <v>6.5</v>
      </c>
      <c r="M14" s="59">
        <v>6</v>
      </c>
      <c r="N14" s="61">
        <v>6</v>
      </c>
      <c r="O14" s="62">
        <v>1</v>
      </c>
      <c r="P14" s="62">
        <v>187</v>
      </c>
      <c r="Q14" s="62">
        <v>0</v>
      </c>
      <c r="R14" s="63">
        <f t="shared" si="1"/>
        <v>187</v>
      </c>
      <c r="S14" s="62">
        <v>6</v>
      </c>
      <c r="T14" s="62">
        <v>6</v>
      </c>
      <c r="U14" s="62">
        <v>6</v>
      </c>
      <c r="V14" s="64">
        <v>6</v>
      </c>
      <c r="Z14" s="66">
        <f t="shared" si="2"/>
        <v>0</v>
      </c>
      <c r="BC14">
        <f t="shared" si="3"/>
        <v>12</v>
      </c>
      <c r="BD14">
        <f t="shared" si="4"/>
        <v>370</v>
      </c>
      <c r="BI14" s="31">
        <f t="shared" si="5"/>
        <v>12</v>
      </c>
      <c r="BJ14">
        <f t="shared" si="6"/>
        <v>370</v>
      </c>
    </row>
    <row r="15" spans="1:66" x14ac:dyDescent="0.25">
      <c r="A15" s="1">
        <v>7</v>
      </c>
      <c r="B15" s="1" t="s">
        <v>346</v>
      </c>
      <c r="C15" s="1" t="s">
        <v>388</v>
      </c>
      <c r="D15" s="1" t="s">
        <v>347</v>
      </c>
      <c r="E15" s="1" t="s">
        <v>27</v>
      </c>
      <c r="F15" s="1" t="s">
        <v>198</v>
      </c>
      <c r="I15" s="59">
        <v>0</v>
      </c>
      <c r="J15" s="60">
        <f t="shared" si="0"/>
        <v>0</v>
      </c>
      <c r="O15" s="62">
        <v>1</v>
      </c>
      <c r="P15" s="62">
        <v>182.5</v>
      </c>
      <c r="Q15" s="62">
        <v>0</v>
      </c>
      <c r="R15" s="63">
        <f t="shared" si="1"/>
        <v>182.5</v>
      </c>
      <c r="S15" s="62">
        <v>6.5</v>
      </c>
      <c r="T15" s="62">
        <v>5.5</v>
      </c>
      <c r="U15" s="62">
        <v>7</v>
      </c>
      <c r="V15" s="64">
        <v>7</v>
      </c>
      <c r="Z15" s="66">
        <f t="shared" si="2"/>
        <v>0</v>
      </c>
      <c r="BC15">
        <f t="shared" si="3"/>
        <v>7</v>
      </c>
      <c r="BD15">
        <f t="shared" si="4"/>
        <v>182.5</v>
      </c>
      <c r="BI15" s="31">
        <f t="shared" si="5"/>
        <v>7</v>
      </c>
      <c r="BJ15">
        <f t="shared" si="6"/>
        <v>182.5</v>
      </c>
    </row>
    <row r="16" spans="1:66" x14ac:dyDescent="0.25">
      <c r="A16" s="1">
        <v>8</v>
      </c>
      <c r="B16" s="1" t="s">
        <v>164</v>
      </c>
      <c r="C16" s="1" t="s">
        <v>289</v>
      </c>
      <c r="D16" s="1" t="s">
        <v>165</v>
      </c>
      <c r="E16" s="1" t="s">
        <v>27</v>
      </c>
      <c r="F16" s="1" t="s">
        <v>142</v>
      </c>
      <c r="G16" s="59">
        <v>1</v>
      </c>
      <c r="H16" s="59">
        <v>194.5</v>
      </c>
      <c r="I16" s="59">
        <v>0</v>
      </c>
      <c r="J16" s="60">
        <f t="shared" si="0"/>
        <v>194.5</v>
      </c>
      <c r="K16" s="59">
        <v>7</v>
      </c>
      <c r="L16" s="59">
        <v>8</v>
      </c>
      <c r="M16" s="59">
        <v>3</v>
      </c>
      <c r="N16" s="61">
        <v>3</v>
      </c>
      <c r="Q16" s="62">
        <v>0</v>
      </c>
      <c r="R16" s="63">
        <f t="shared" si="1"/>
        <v>0</v>
      </c>
      <c r="Z16" s="66">
        <f t="shared" si="2"/>
        <v>0</v>
      </c>
      <c r="BC16">
        <f t="shared" si="3"/>
        <v>3</v>
      </c>
      <c r="BD16">
        <f t="shared" si="4"/>
        <v>194.5</v>
      </c>
      <c r="BI16" s="31">
        <f t="shared" si="5"/>
        <v>3</v>
      </c>
      <c r="BJ16">
        <f t="shared" si="6"/>
        <v>194.5</v>
      </c>
    </row>
    <row r="17" spans="1:62" x14ac:dyDescent="0.25">
      <c r="A17" s="1">
        <v>9</v>
      </c>
      <c r="B17" s="1" t="s">
        <v>339</v>
      </c>
      <c r="C17" s="1" t="s">
        <v>341</v>
      </c>
      <c r="D17" s="1" t="s">
        <v>340</v>
      </c>
      <c r="E17" s="1" t="s">
        <v>27</v>
      </c>
      <c r="F17" s="1" t="s">
        <v>158</v>
      </c>
      <c r="G17" s="59">
        <v>1</v>
      </c>
      <c r="H17" s="59">
        <v>188.5</v>
      </c>
      <c r="I17" s="59">
        <v>0</v>
      </c>
      <c r="J17" s="60">
        <f t="shared" si="0"/>
        <v>188.5</v>
      </c>
      <c r="K17" s="59">
        <v>6</v>
      </c>
      <c r="L17" s="59">
        <v>7</v>
      </c>
      <c r="M17" s="59">
        <v>6</v>
      </c>
      <c r="N17" s="61">
        <v>6</v>
      </c>
      <c r="Q17" s="62">
        <v>0</v>
      </c>
      <c r="R17" s="63">
        <f t="shared" si="1"/>
        <v>0</v>
      </c>
      <c r="Z17" s="66">
        <f t="shared" si="2"/>
        <v>0</v>
      </c>
      <c r="BC17">
        <f t="shared" si="3"/>
        <v>6</v>
      </c>
      <c r="BD17">
        <f t="shared" si="4"/>
        <v>188.5</v>
      </c>
      <c r="BI17" s="31">
        <f t="shared" si="5"/>
        <v>6</v>
      </c>
      <c r="BJ17">
        <f t="shared" si="6"/>
        <v>188.5</v>
      </c>
    </row>
    <row r="18" spans="1:62" x14ac:dyDescent="0.25">
      <c r="A18" s="1">
        <v>10</v>
      </c>
      <c r="B18" s="1" t="s">
        <v>173</v>
      </c>
      <c r="C18" s="1" t="s">
        <v>293</v>
      </c>
      <c r="D18" s="1" t="s">
        <v>174</v>
      </c>
      <c r="E18" s="1" t="s">
        <v>27</v>
      </c>
      <c r="F18" s="1" t="s">
        <v>139</v>
      </c>
      <c r="G18" s="59">
        <v>1</v>
      </c>
      <c r="H18" s="59">
        <v>172</v>
      </c>
      <c r="I18" s="59">
        <v>0</v>
      </c>
      <c r="J18" s="60">
        <f t="shared" si="0"/>
        <v>172</v>
      </c>
      <c r="K18" s="59">
        <v>5</v>
      </c>
      <c r="L18" s="59">
        <v>6</v>
      </c>
      <c r="M18" s="59">
        <v>7</v>
      </c>
      <c r="N18" s="61">
        <v>7</v>
      </c>
      <c r="Q18" s="62">
        <v>0</v>
      </c>
      <c r="R18" s="63">
        <f t="shared" si="1"/>
        <v>0</v>
      </c>
      <c r="Z18" s="66">
        <f t="shared" si="2"/>
        <v>0</v>
      </c>
      <c r="BC18">
        <f t="shared" si="3"/>
        <v>7</v>
      </c>
      <c r="BD18">
        <f t="shared" si="4"/>
        <v>172</v>
      </c>
      <c r="BI18" s="31">
        <f t="shared" si="5"/>
        <v>7</v>
      </c>
      <c r="BJ18">
        <f t="shared" si="6"/>
        <v>172</v>
      </c>
    </row>
    <row r="19" spans="1:62" x14ac:dyDescent="0.25">
      <c r="E19" s="1" t="s">
        <v>27</v>
      </c>
      <c r="I19" s="59">
        <v>0</v>
      </c>
      <c r="J19" s="60">
        <f t="shared" si="0"/>
        <v>0</v>
      </c>
      <c r="Q19" s="62">
        <v>0</v>
      </c>
      <c r="R19" s="63">
        <f t="shared" si="1"/>
        <v>0</v>
      </c>
      <c r="Z19" s="66">
        <f t="shared" si="2"/>
        <v>0</v>
      </c>
      <c r="BC19">
        <f t="shared" si="3"/>
        <v>0</v>
      </c>
      <c r="BD19">
        <f t="shared" si="4"/>
        <v>0</v>
      </c>
      <c r="BI19" s="31">
        <f t="shared" si="5"/>
        <v>0</v>
      </c>
      <c r="BJ19">
        <f t="shared" si="6"/>
        <v>0</v>
      </c>
    </row>
    <row r="20" spans="1:62" x14ac:dyDescent="0.25">
      <c r="E20" s="1" t="s">
        <v>27</v>
      </c>
      <c r="J20" s="60">
        <f t="shared" si="0"/>
        <v>0</v>
      </c>
      <c r="Q20" s="62">
        <v>0</v>
      </c>
      <c r="R20" s="63">
        <f t="shared" si="1"/>
        <v>0</v>
      </c>
      <c r="Z20" s="66">
        <f t="shared" si="2"/>
        <v>0</v>
      </c>
      <c r="BC20">
        <f t="shared" si="3"/>
        <v>0</v>
      </c>
      <c r="BD20">
        <f t="shared" si="4"/>
        <v>0</v>
      </c>
      <c r="BI20" s="31">
        <f t="shared" si="5"/>
        <v>0</v>
      </c>
      <c r="BJ20">
        <f t="shared" si="6"/>
        <v>0</v>
      </c>
    </row>
    <row r="21" spans="1:62" x14ac:dyDescent="0.25">
      <c r="E21" s="1" t="s">
        <v>27</v>
      </c>
      <c r="J21" s="60">
        <f t="shared" si="0"/>
        <v>0</v>
      </c>
      <c r="Q21" s="62">
        <v>0</v>
      </c>
      <c r="R21" s="63">
        <f t="shared" si="1"/>
        <v>0</v>
      </c>
      <c r="Z21" s="66">
        <f t="shared" si="2"/>
        <v>0</v>
      </c>
      <c r="BC21">
        <f t="shared" si="3"/>
        <v>0</v>
      </c>
      <c r="BD21">
        <f t="shared" si="4"/>
        <v>0</v>
      </c>
      <c r="BI21" s="31">
        <f t="shared" si="5"/>
        <v>0</v>
      </c>
      <c r="BJ21">
        <f t="shared" si="6"/>
        <v>0</v>
      </c>
    </row>
    <row r="22" spans="1:62" x14ac:dyDescent="0.25">
      <c r="E22" s="1" t="s">
        <v>27</v>
      </c>
      <c r="J22" s="60">
        <f t="shared" si="0"/>
        <v>0</v>
      </c>
      <c r="Q22" s="62">
        <v>0</v>
      </c>
      <c r="R22" s="63">
        <f t="shared" si="1"/>
        <v>0</v>
      </c>
      <c r="Z22" s="66">
        <f t="shared" si="2"/>
        <v>0</v>
      </c>
      <c r="BC22">
        <f t="shared" si="3"/>
        <v>0</v>
      </c>
      <c r="BD22">
        <f t="shared" si="4"/>
        <v>0</v>
      </c>
      <c r="BI22" s="31">
        <f t="shared" si="5"/>
        <v>0</v>
      </c>
      <c r="BJ22">
        <f t="shared" si="6"/>
        <v>0</v>
      </c>
    </row>
    <row r="23" spans="1:62" x14ac:dyDescent="0.25">
      <c r="E23" s="1" t="s">
        <v>27</v>
      </c>
      <c r="J23" s="60">
        <f t="shared" si="0"/>
        <v>0</v>
      </c>
      <c r="Q23" s="62">
        <v>0</v>
      </c>
      <c r="R23" s="63">
        <f t="shared" si="1"/>
        <v>0</v>
      </c>
      <c r="Z23" s="66">
        <f t="shared" si="2"/>
        <v>0</v>
      </c>
      <c r="BC23">
        <f t="shared" si="3"/>
        <v>0</v>
      </c>
      <c r="BD23">
        <f t="shared" si="4"/>
        <v>0</v>
      </c>
      <c r="BI23" s="31">
        <f t="shared" si="5"/>
        <v>0</v>
      </c>
      <c r="BJ23">
        <f t="shared" si="6"/>
        <v>0</v>
      </c>
    </row>
    <row r="24" spans="1:62" x14ac:dyDescent="0.25">
      <c r="E24" s="1" t="s">
        <v>27</v>
      </c>
      <c r="J24" s="60">
        <f t="shared" si="0"/>
        <v>0</v>
      </c>
      <c r="Q24" s="62">
        <v>0</v>
      </c>
      <c r="R24" s="63">
        <f t="shared" si="1"/>
        <v>0</v>
      </c>
      <c r="Z24" s="66">
        <f t="shared" si="2"/>
        <v>0</v>
      </c>
      <c r="BC24">
        <f t="shared" si="3"/>
        <v>0</v>
      </c>
      <c r="BD24">
        <f t="shared" si="4"/>
        <v>0</v>
      </c>
      <c r="BI24" s="31">
        <f t="shared" si="5"/>
        <v>0</v>
      </c>
      <c r="BJ24">
        <f t="shared" si="6"/>
        <v>0</v>
      </c>
    </row>
    <row r="25" spans="1:62" x14ac:dyDescent="0.25">
      <c r="E25" s="1" t="s">
        <v>27</v>
      </c>
      <c r="J25" s="60">
        <f t="shared" si="0"/>
        <v>0</v>
      </c>
      <c r="Q25" s="62">
        <v>0</v>
      </c>
      <c r="R25" s="63">
        <f t="shared" si="1"/>
        <v>0</v>
      </c>
      <c r="Z25" s="66">
        <f t="shared" si="2"/>
        <v>0</v>
      </c>
      <c r="BC25">
        <f t="shared" si="3"/>
        <v>0</v>
      </c>
      <c r="BD25">
        <f t="shared" si="4"/>
        <v>0</v>
      </c>
      <c r="BI25" s="31">
        <f t="shared" si="5"/>
        <v>0</v>
      </c>
      <c r="BJ25">
        <f t="shared" si="6"/>
        <v>0</v>
      </c>
    </row>
    <row r="26" spans="1:62" x14ac:dyDescent="0.25">
      <c r="E26" s="1" t="s">
        <v>27</v>
      </c>
      <c r="I26" s="59">
        <v>0</v>
      </c>
      <c r="J26" s="60">
        <f t="shared" si="0"/>
        <v>0</v>
      </c>
      <c r="R26" s="63">
        <f t="shared" si="1"/>
        <v>0</v>
      </c>
      <c r="Z26" s="66">
        <f t="shared" si="2"/>
        <v>0</v>
      </c>
      <c r="BC26">
        <f t="shared" si="3"/>
        <v>0</v>
      </c>
      <c r="BD26">
        <f t="shared" si="4"/>
        <v>0</v>
      </c>
      <c r="BI26" s="31">
        <f t="shared" si="5"/>
        <v>0</v>
      </c>
      <c r="BJ26">
        <f t="shared" si="6"/>
        <v>0</v>
      </c>
    </row>
    <row r="27" spans="1:62" x14ac:dyDescent="0.25">
      <c r="E27" s="1" t="s">
        <v>27</v>
      </c>
      <c r="I27" s="59">
        <v>0</v>
      </c>
      <c r="J27" s="60">
        <f t="shared" si="0"/>
        <v>0</v>
      </c>
      <c r="R27" s="63">
        <f t="shared" si="1"/>
        <v>0</v>
      </c>
      <c r="Z27" s="66">
        <f t="shared" si="2"/>
        <v>0</v>
      </c>
      <c r="BC27">
        <f t="shared" si="3"/>
        <v>0</v>
      </c>
      <c r="BD27">
        <f t="shared" si="4"/>
        <v>0</v>
      </c>
      <c r="BI27" s="31">
        <f t="shared" si="5"/>
        <v>0</v>
      </c>
      <c r="BJ27">
        <f t="shared" si="6"/>
        <v>0</v>
      </c>
    </row>
    <row r="28" spans="1:62" x14ac:dyDescent="0.25">
      <c r="E28" s="1" t="s">
        <v>27</v>
      </c>
      <c r="I28" s="59">
        <v>0</v>
      </c>
      <c r="J28" s="60">
        <f t="shared" si="0"/>
        <v>0</v>
      </c>
      <c r="R28" s="63">
        <f t="shared" si="1"/>
        <v>0</v>
      </c>
      <c r="Z28" s="66">
        <f t="shared" si="2"/>
        <v>0</v>
      </c>
      <c r="BC28">
        <f t="shared" si="3"/>
        <v>0</v>
      </c>
      <c r="BD28">
        <f t="shared" si="4"/>
        <v>0</v>
      </c>
      <c r="BI28" s="31">
        <f t="shared" si="5"/>
        <v>0</v>
      </c>
      <c r="BJ28">
        <f t="shared" si="6"/>
        <v>0</v>
      </c>
    </row>
    <row r="29" spans="1:62" x14ac:dyDescent="0.25">
      <c r="E29" s="1" t="s">
        <v>27</v>
      </c>
      <c r="I29" s="59">
        <v>0</v>
      </c>
      <c r="J29" s="60">
        <f t="shared" si="0"/>
        <v>0</v>
      </c>
      <c r="R29" s="63">
        <f t="shared" si="1"/>
        <v>0</v>
      </c>
      <c r="Z29" s="66">
        <f t="shared" si="2"/>
        <v>0</v>
      </c>
      <c r="BC29">
        <f t="shared" si="3"/>
        <v>0</v>
      </c>
      <c r="BD29">
        <f t="shared" si="4"/>
        <v>0</v>
      </c>
      <c r="BI29" s="31">
        <f t="shared" si="5"/>
        <v>0</v>
      </c>
      <c r="BJ29">
        <f t="shared" si="6"/>
        <v>0</v>
      </c>
    </row>
    <row r="30" spans="1:62" x14ac:dyDescent="0.25">
      <c r="E30" s="1" t="s">
        <v>27</v>
      </c>
      <c r="I30" s="59">
        <v>0</v>
      </c>
      <c r="J30" s="60">
        <f t="shared" si="0"/>
        <v>0</v>
      </c>
      <c r="R30" s="63">
        <f t="shared" si="1"/>
        <v>0</v>
      </c>
      <c r="Z30" s="66">
        <f t="shared" si="2"/>
        <v>0</v>
      </c>
      <c r="BC30">
        <f t="shared" si="3"/>
        <v>0</v>
      </c>
      <c r="BD30">
        <f t="shared" si="4"/>
        <v>0</v>
      </c>
      <c r="BI30" s="31">
        <f t="shared" si="5"/>
        <v>0</v>
      </c>
      <c r="BJ30">
        <f t="shared" si="6"/>
        <v>0</v>
      </c>
    </row>
    <row r="31" spans="1:62" x14ac:dyDescent="0.25">
      <c r="E31" s="1" t="s">
        <v>27</v>
      </c>
      <c r="I31" s="59">
        <v>0</v>
      </c>
      <c r="J31" s="60">
        <f t="shared" si="0"/>
        <v>0</v>
      </c>
      <c r="R31" s="63">
        <f t="shared" si="1"/>
        <v>0</v>
      </c>
      <c r="Z31" s="66">
        <f t="shared" si="2"/>
        <v>0</v>
      </c>
      <c r="BC31">
        <f t="shared" si="3"/>
        <v>0</v>
      </c>
      <c r="BD31">
        <f t="shared" si="4"/>
        <v>0</v>
      </c>
      <c r="BI31" s="31">
        <f t="shared" si="5"/>
        <v>0</v>
      </c>
      <c r="BJ31">
        <f t="shared" si="6"/>
        <v>0</v>
      </c>
    </row>
  </sheetData>
  <sheetProtection sheet="1" objects="1" scenarios="1"/>
  <sortState xmlns:xlrd2="http://schemas.microsoft.com/office/spreadsheetml/2017/richdata2" ref="A9:BN31">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7"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466 AC8:AD65466 U8:V65466 AK8:AL65466 AS8:AT65466 BA8:BB65466" xr:uid="{00000000-0002-0000-0200-000003000000}">
      <formula1>0</formula1>
      <formula2>999</formula2>
    </dataValidation>
    <dataValidation type="decimal" allowBlank="1" showInputMessage="1" showErrorMessage="1" sqref="K1:L2 S1:T2 AY1:AZ2 AQ1:AR2 AI1:AJ2 AA1:AB2 K8:L65466 AA8:AB65466 S8:T65466 AI8:AJ65466 AQ8:AR65466 AY8:AZ65466" xr:uid="{00000000-0002-0000-0200-000004000000}">
      <formula1>0</formula1>
      <formula2>99</formula2>
    </dataValidation>
    <dataValidation type="decimal" allowBlank="1" showInputMessage="1" showErrorMessage="1" sqref="H1:I2 P1:Q2 AV1:AW2 AN1:AO2 AF1:AG2 X1:Y2 H8:I65466 X8:Y65466 P8:Q65466 AF8:AG65466 AN8:AO65466 AV8:AW65466" xr:uid="{00000000-0002-0000-0200-000005000000}">
      <formula1>0</formula1>
      <formula2>400</formula2>
    </dataValidation>
    <dataValidation operator="lessThanOrEqual" allowBlank="1" showInputMessage="1" showErrorMessage="1" sqref="BC9:BD31 AH8 AP8 AX8 J8:J31 J1:J2 R1:R2 AX1:AX2 AP1:AP2 AH1:AH2 Z1:Z2 BC1:BK8 BL1:BL4 BL7:BL8 Z8:Z31 R8:R31 BI9:BJ31" xr:uid="{00000000-0002-0000-0200-000006000000}"/>
    <dataValidation type="list" allowBlank="1" showInputMessage="1" showErrorMessage="1" sqref="BM1:BM2 BM9:BM65466" xr:uid="{00000000-0002-0000-0200-000007000000}">
      <formula1>"ja,nee"</formula1>
    </dataValidation>
    <dataValidation type="decimal" operator="lessThanOrEqual" allowBlank="1" showInputMessage="1" showErrorMessage="1" sqref="BK9:BL31 BE9:BH31 AH9:AH65466 AP9:AP65466 AX9:AX65466 Z32:Z65466 R32:R65466 J32:J65466 BC32:BL6546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167640</xdr:colOff>
                    <xdr:row>7</xdr:row>
                    <xdr:rowOff>251460</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2"/>
  <dimension ref="A1:BN28"/>
  <sheetViews>
    <sheetView workbookViewId="0">
      <pane xSplit="5" ySplit="8" topLeftCell="F9" activePane="bottomRight" state="frozen"/>
      <selection activeCell="C5" sqref="C5:E5"/>
      <selection pane="topRight" activeCell="C5" sqref="C5:E5"/>
      <selection pane="bottomLeft" activeCell="C5" sqref="C5:E5"/>
      <selection pane="bottomRight" activeCell="F4" sqref="F4:N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5</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28</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180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348</v>
      </c>
      <c r="C9" s="1" t="s">
        <v>389</v>
      </c>
      <c r="D9" s="1" t="s">
        <v>349</v>
      </c>
      <c r="E9" s="1" t="s">
        <v>28</v>
      </c>
      <c r="F9" s="1" t="s">
        <v>182</v>
      </c>
      <c r="J9" s="60">
        <f t="shared" ref="J9:J28" si="0">H9+I9</f>
        <v>0</v>
      </c>
      <c r="O9" s="62">
        <v>1</v>
      </c>
      <c r="P9" s="62">
        <v>220.5</v>
      </c>
      <c r="Q9" s="62">
        <v>0</v>
      </c>
      <c r="R9" s="63">
        <f t="shared" ref="R9:R28" si="1">P9+Q9</f>
        <v>220.5</v>
      </c>
      <c r="S9" s="62">
        <v>8</v>
      </c>
      <c r="T9" s="62">
        <v>8</v>
      </c>
      <c r="U9" s="62">
        <v>1</v>
      </c>
      <c r="V9" s="64">
        <v>1</v>
      </c>
      <c r="Z9" s="66">
        <f t="shared" ref="Z9:Z28" si="2">X9+Y9</f>
        <v>0</v>
      </c>
      <c r="BC9">
        <f t="shared" ref="BC9:BC28" si="3">N9+V9+AD9+AL9+AT9+BB9</f>
        <v>1</v>
      </c>
      <c r="BD9">
        <f t="shared" ref="BD9:BD28" si="4">J9+R9+Z9+AH9+AP9+AX9</f>
        <v>220.5</v>
      </c>
      <c r="BI9" s="31">
        <f t="shared" ref="BI9:BI28" si="5">BC9-BE9-BF9</f>
        <v>1</v>
      </c>
      <c r="BJ9">
        <f t="shared" ref="BJ9:BJ28" si="6">BD9-BG9-BH9</f>
        <v>220.5</v>
      </c>
    </row>
    <row r="10" spans="1:66" x14ac:dyDescent="0.25">
      <c r="A10" s="1">
        <v>2</v>
      </c>
      <c r="B10" s="1" t="s">
        <v>177</v>
      </c>
      <c r="C10" s="1" t="s">
        <v>295</v>
      </c>
      <c r="D10" s="1" t="s">
        <v>178</v>
      </c>
      <c r="E10" s="1" t="s">
        <v>28</v>
      </c>
      <c r="F10" s="1" t="s">
        <v>179</v>
      </c>
      <c r="G10" s="59">
        <v>1</v>
      </c>
      <c r="H10" s="59">
        <v>225.5</v>
      </c>
      <c r="I10" s="59">
        <v>0</v>
      </c>
      <c r="J10" s="60">
        <f t="shared" si="0"/>
        <v>225.5</v>
      </c>
      <c r="K10" s="59">
        <v>7.5</v>
      </c>
      <c r="L10" s="59">
        <v>9</v>
      </c>
      <c r="M10" s="59">
        <v>1</v>
      </c>
      <c r="N10" s="61">
        <v>1</v>
      </c>
      <c r="O10" s="62">
        <v>1</v>
      </c>
      <c r="P10" s="62">
        <v>215</v>
      </c>
      <c r="Q10" s="62">
        <v>0</v>
      </c>
      <c r="R10" s="63">
        <f t="shared" si="1"/>
        <v>215</v>
      </c>
      <c r="S10" s="62">
        <v>8</v>
      </c>
      <c r="T10" s="62">
        <v>8</v>
      </c>
      <c r="U10" s="62">
        <v>2</v>
      </c>
      <c r="V10" s="64">
        <v>2</v>
      </c>
      <c r="Z10" s="66">
        <f t="shared" si="2"/>
        <v>0</v>
      </c>
      <c r="BC10">
        <f t="shared" si="3"/>
        <v>3</v>
      </c>
      <c r="BD10">
        <f t="shared" si="4"/>
        <v>440.5</v>
      </c>
      <c r="BI10" s="31">
        <f t="shared" si="5"/>
        <v>3</v>
      </c>
      <c r="BJ10">
        <f t="shared" si="6"/>
        <v>440.5</v>
      </c>
    </row>
    <row r="11" spans="1:66" x14ac:dyDescent="0.25">
      <c r="A11" s="1">
        <v>3</v>
      </c>
      <c r="B11" s="1" t="s">
        <v>186</v>
      </c>
      <c r="C11" s="1" t="s">
        <v>298</v>
      </c>
      <c r="D11" s="1" t="s">
        <v>187</v>
      </c>
      <c r="E11" s="1" t="s">
        <v>28</v>
      </c>
      <c r="F11" s="1" t="s">
        <v>142</v>
      </c>
      <c r="G11" s="59">
        <v>1</v>
      </c>
      <c r="H11" s="59">
        <v>202</v>
      </c>
      <c r="I11" s="59">
        <v>0</v>
      </c>
      <c r="J11" s="60">
        <f t="shared" si="0"/>
        <v>202</v>
      </c>
      <c r="K11" s="59">
        <v>7</v>
      </c>
      <c r="L11" s="59">
        <v>7</v>
      </c>
      <c r="M11" s="59">
        <v>4</v>
      </c>
      <c r="N11" s="61">
        <v>4</v>
      </c>
      <c r="O11" s="62">
        <v>1</v>
      </c>
      <c r="P11" s="62">
        <v>201</v>
      </c>
      <c r="Q11" s="62">
        <v>0</v>
      </c>
      <c r="R11" s="63">
        <f t="shared" si="1"/>
        <v>201</v>
      </c>
      <c r="S11" s="62">
        <v>7</v>
      </c>
      <c r="T11" s="62">
        <v>7</v>
      </c>
      <c r="U11" s="62">
        <v>3</v>
      </c>
      <c r="V11" s="64">
        <v>3</v>
      </c>
      <c r="Z11" s="66">
        <f t="shared" si="2"/>
        <v>0</v>
      </c>
      <c r="BC11">
        <f t="shared" si="3"/>
        <v>7</v>
      </c>
      <c r="BD11">
        <f t="shared" si="4"/>
        <v>403</v>
      </c>
      <c r="BI11" s="31">
        <f t="shared" si="5"/>
        <v>7</v>
      </c>
      <c r="BJ11">
        <f t="shared" si="6"/>
        <v>403</v>
      </c>
    </row>
    <row r="12" spans="1:66" x14ac:dyDescent="0.25">
      <c r="A12" s="1">
        <v>4</v>
      </c>
      <c r="B12" s="1" t="s">
        <v>190</v>
      </c>
      <c r="C12" s="1" t="s">
        <v>300</v>
      </c>
      <c r="D12" s="1" t="s">
        <v>191</v>
      </c>
      <c r="E12" s="1" t="s">
        <v>28</v>
      </c>
      <c r="F12" s="1" t="s">
        <v>142</v>
      </c>
      <c r="G12" s="59">
        <v>1</v>
      </c>
      <c r="H12" s="59">
        <v>196</v>
      </c>
      <c r="I12" s="59">
        <v>0</v>
      </c>
      <c r="J12" s="60">
        <f t="shared" si="0"/>
        <v>196</v>
      </c>
      <c r="K12" s="59">
        <v>6.5</v>
      </c>
      <c r="L12" s="59">
        <v>6.5</v>
      </c>
      <c r="M12" s="59">
        <v>6</v>
      </c>
      <c r="N12" s="61">
        <v>6</v>
      </c>
      <c r="O12" s="62">
        <v>1</v>
      </c>
      <c r="P12" s="62">
        <v>199.5</v>
      </c>
      <c r="Q12" s="62">
        <v>0</v>
      </c>
      <c r="R12" s="63">
        <f t="shared" si="1"/>
        <v>199.5</v>
      </c>
      <c r="S12" s="62">
        <v>7</v>
      </c>
      <c r="T12" s="62">
        <v>7.5</v>
      </c>
      <c r="U12" s="62">
        <v>4</v>
      </c>
      <c r="V12" s="64">
        <v>4</v>
      </c>
      <c r="Z12" s="66">
        <f t="shared" si="2"/>
        <v>0</v>
      </c>
      <c r="BC12">
        <f t="shared" si="3"/>
        <v>10</v>
      </c>
      <c r="BD12">
        <f t="shared" si="4"/>
        <v>395.5</v>
      </c>
      <c r="BI12" s="31">
        <f t="shared" si="5"/>
        <v>10</v>
      </c>
      <c r="BJ12">
        <f t="shared" si="6"/>
        <v>395.5</v>
      </c>
    </row>
    <row r="13" spans="1:66" x14ac:dyDescent="0.25">
      <c r="A13" s="1">
        <v>5</v>
      </c>
      <c r="B13" s="1" t="s">
        <v>188</v>
      </c>
      <c r="C13" s="1" t="s">
        <v>299</v>
      </c>
      <c r="D13" s="1" t="s">
        <v>189</v>
      </c>
      <c r="E13" s="1" t="s">
        <v>28</v>
      </c>
      <c r="F13" s="1" t="s">
        <v>130</v>
      </c>
      <c r="G13" s="59">
        <v>1</v>
      </c>
      <c r="H13" s="59">
        <v>198</v>
      </c>
      <c r="I13" s="59">
        <v>0</v>
      </c>
      <c r="J13" s="60">
        <f t="shared" si="0"/>
        <v>198</v>
      </c>
      <c r="K13" s="59">
        <v>6.5</v>
      </c>
      <c r="L13" s="59">
        <v>7.5</v>
      </c>
      <c r="M13" s="59">
        <v>5</v>
      </c>
      <c r="N13" s="61">
        <v>5</v>
      </c>
      <c r="O13" s="62">
        <v>1</v>
      </c>
      <c r="P13" s="62">
        <v>196</v>
      </c>
      <c r="Q13" s="62">
        <v>0</v>
      </c>
      <c r="R13" s="63">
        <f t="shared" si="1"/>
        <v>196</v>
      </c>
      <c r="S13" s="62">
        <v>6.5</v>
      </c>
      <c r="T13" s="62">
        <v>7</v>
      </c>
      <c r="U13" s="62">
        <v>5</v>
      </c>
      <c r="V13" s="64">
        <v>5</v>
      </c>
      <c r="Z13" s="66">
        <f t="shared" si="2"/>
        <v>0</v>
      </c>
      <c r="BC13">
        <f t="shared" si="3"/>
        <v>10</v>
      </c>
      <c r="BD13">
        <f t="shared" si="4"/>
        <v>394</v>
      </c>
      <c r="BI13" s="31">
        <f t="shared" si="5"/>
        <v>10</v>
      </c>
      <c r="BJ13">
        <f t="shared" si="6"/>
        <v>394</v>
      </c>
    </row>
    <row r="14" spans="1:66" x14ac:dyDescent="0.25">
      <c r="A14" s="1">
        <v>6</v>
      </c>
      <c r="B14" s="1" t="s">
        <v>201</v>
      </c>
      <c r="C14" s="1" t="s">
        <v>305</v>
      </c>
      <c r="D14" s="1" t="s">
        <v>202</v>
      </c>
      <c r="E14" s="1" t="s">
        <v>28</v>
      </c>
      <c r="F14" s="1" t="s">
        <v>136</v>
      </c>
      <c r="G14" s="59">
        <v>1</v>
      </c>
      <c r="H14" s="59">
        <v>185</v>
      </c>
      <c r="I14" s="59">
        <v>0</v>
      </c>
      <c r="J14" s="60">
        <f t="shared" si="0"/>
        <v>185</v>
      </c>
      <c r="K14" s="59">
        <v>6</v>
      </c>
      <c r="L14" s="59">
        <v>6.5</v>
      </c>
      <c r="M14" s="59">
        <v>11</v>
      </c>
      <c r="N14" s="61">
        <v>11</v>
      </c>
      <c r="O14" s="62">
        <v>1</v>
      </c>
      <c r="P14" s="62">
        <v>195</v>
      </c>
      <c r="Q14" s="62">
        <v>0</v>
      </c>
      <c r="R14" s="63">
        <f t="shared" si="1"/>
        <v>195</v>
      </c>
      <c r="S14" s="62">
        <v>7</v>
      </c>
      <c r="T14" s="62">
        <v>7</v>
      </c>
      <c r="U14" s="62">
        <v>6</v>
      </c>
      <c r="V14" s="64">
        <v>6</v>
      </c>
      <c r="Z14" s="66">
        <f t="shared" si="2"/>
        <v>0</v>
      </c>
      <c r="BC14">
        <f t="shared" si="3"/>
        <v>17</v>
      </c>
      <c r="BD14">
        <f t="shared" si="4"/>
        <v>380</v>
      </c>
      <c r="BI14" s="31">
        <f t="shared" si="5"/>
        <v>17</v>
      </c>
      <c r="BJ14">
        <f t="shared" si="6"/>
        <v>380</v>
      </c>
    </row>
    <row r="15" spans="1:66" x14ac:dyDescent="0.25">
      <c r="A15" s="1">
        <v>7</v>
      </c>
      <c r="B15" s="1" t="s">
        <v>183</v>
      </c>
      <c r="C15" s="1" t="s">
        <v>297</v>
      </c>
      <c r="D15" s="1" t="s">
        <v>184</v>
      </c>
      <c r="E15" s="1" t="s">
        <v>28</v>
      </c>
      <c r="F15" s="1" t="s">
        <v>185</v>
      </c>
      <c r="G15" s="59">
        <v>1</v>
      </c>
      <c r="H15" s="59">
        <v>202.5</v>
      </c>
      <c r="I15" s="59">
        <v>0</v>
      </c>
      <c r="J15" s="60">
        <f t="shared" si="0"/>
        <v>202.5</v>
      </c>
      <c r="K15" s="59">
        <v>6.5</v>
      </c>
      <c r="L15" s="59">
        <v>7</v>
      </c>
      <c r="M15" s="59">
        <v>3</v>
      </c>
      <c r="N15" s="61">
        <v>3</v>
      </c>
      <c r="O15" s="62">
        <v>1</v>
      </c>
      <c r="P15" s="62">
        <v>189.5</v>
      </c>
      <c r="Q15" s="62">
        <v>0</v>
      </c>
      <c r="R15" s="63">
        <f t="shared" si="1"/>
        <v>189.5</v>
      </c>
      <c r="S15" s="62">
        <v>6</v>
      </c>
      <c r="T15" s="62">
        <v>6</v>
      </c>
      <c r="U15" s="62">
        <v>7</v>
      </c>
      <c r="V15" s="64">
        <v>7</v>
      </c>
      <c r="Z15" s="66">
        <f t="shared" si="2"/>
        <v>0</v>
      </c>
      <c r="BC15">
        <f t="shared" si="3"/>
        <v>10</v>
      </c>
      <c r="BD15">
        <f t="shared" si="4"/>
        <v>392</v>
      </c>
      <c r="BI15" s="31">
        <f t="shared" si="5"/>
        <v>10</v>
      </c>
      <c r="BJ15">
        <f t="shared" si="6"/>
        <v>392</v>
      </c>
    </row>
    <row r="16" spans="1:66" x14ac:dyDescent="0.25">
      <c r="A16" s="1">
        <v>8</v>
      </c>
      <c r="B16" s="1" t="s">
        <v>203</v>
      </c>
      <c r="C16" s="1" t="s">
        <v>306</v>
      </c>
      <c r="D16" s="1" t="s">
        <v>204</v>
      </c>
      <c r="E16" s="1" t="s">
        <v>28</v>
      </c>
      <c r="F16" s="1" t="s">
        <v>205</v>
      </c>
      <c r="G16" s="59">
        <v>1</v>
      </c>
      <c r="H16" s="59">
        <v>177.5</v>
      </c>
      <c r="I16" s="59">
        <v>0</v>
      </c>
      <c r="J16" s="60">
        <f t="shared" si="0"/>
        <v>177.5</v>
      </c>
      <c r="K16" s="59">
        <v>6</v>
      </c>
      <c r="L16" s="59">
        <v>6.5</v>
      </c>
      <c r="M16" s="59">
        <v>12</v>
      </c>
      <c r="N16" s="61">
        <v>12</v>
      </c>
      <c r="O16" s="62">
        <v>1</v>
      </c>
      <c r="P16" s="62">
        <v>183.5</v>
      </c>
      <c r="Q16" s="62">
        <v>0</v>
      </c>
      <c r="R16" s="63">
        <f t="shared" si="1"/>
        <v>183.5</v>
      </c>
      <c r="S16" s="62">
        <v>6.5</v>
      </c>
      <c r="T16" s="62">
        <v>7</v>
      </c>
      <c r="U16" s="62">
        <v>8</v>
      </c>
      <c r="V16" s="64">
        <v>8</v>
      </c>
      <c r="Z16" s="66">
        <f t="shared" si="2"/>
        <v>0</v>
      </c>
      <c r="BC16">
        <f t="shared" si="3"/>
        <v>20</v>
      </c>
      <c r="BD16">
        <f t="shared" si="4"/>
        <v>361</v>
      </c>
      <c r="BI16" s="31">
        <f t="shared" si="5"/>
        <v>20</v>
      </c>
      <c r="BJ16">
        <f t="shared" si="6"/>
        <v>361</v>
      </c>
    </row>
    <row r="17" spans="1:62" x14ac:dyDescent="0.25">
      <c r="A17" s="1">
        <v>9</v>
      </c>
      <c r="B17" s="1" t="s">
        <v>350</v>
      </c>
      <c r="C17" s="1" t="s">
        <v>390</v>
      </c>
      <c r="D17" s="1" t="s">
        <v>351</v>
      </c>
      <c r="E17" s="1" t="s">
        <v>28</v>
      </c>
      <c r="F17" s="1" t="s">
        <v>136</v>
      </c>
      <c r="J17" s="60">
        <f t="shared" si="0"/>
        <v>0</v>
      </c>
      <c r="O17" s="62">
        <v>1</v>
      </c>
      <c r="P17" s="62">
        <v>181</v>
      </c>
      <c r="Q17" s="62">
        <v>0</v>
      </c>
      <c r="R17" s="63">
        <f t="shared" si="1"/>
        <v>181</v>
      </c>
      <c r="S17" s="62">
        <v>6</v>
      </c>
      <c r="T17" s="62">
        <v>6</v>
      </c>
      <c r="U17" s="62">
        <v>9</v>
      </c>
      <c r="V17" s="64">
        <v>9</v>
      </c>
      <c r="Z17" s="66">
        <f t="shared" si="2"/>
        <v>0</v>
      </c>
      <c r="BC17">
        <f t="shared" si="3"/>
        <v>9</v>
      </c>
      <c r="BD17">
        <f t="shared" si="4"/>
        <v>181</v>
      </c>
      <c r="BI17" s="31">
        <f t="shared" si="5"/>
        <v>9</v>
      </c>
      <c r="BJ17">
        <f t="shared" si="6"/>
        <v>181</v>
      </c>
    </row>
    <row r="18" spans="1:62" x14ac:dyDescent="0.25">
      <c r="A18" s="1">
        <v>10</v>
      </c>
      <c r="B18" s="1" t="s">
        <v>352</v>
      </c>
      <c r="C18" s="1" t="s">
        <v>391</v>
      </c>
      <c r="D18" s="1" t="s">
        <v>353</v>
      </c>
      <c r="E18" s="1" t="s">
        <v>28</v>
      </c>
      <c r="F18" s="1" t="s">
        <v>354</v>
      </c>
      <c r="J18" s="60">
        <f t="shared" si="0"/>
        <v>0</v>
      </c>
      <c r="O18" s="62">
        <v>1</v>
      </c>
      <c r="P18" s="62">
        <v>176.5</v>
      </c>
      <c r="Q18" s="62">
        <v>0</v>
      </c>
      <c r="R18" s="63">
        <f t="shared" si="1"/>
        <v>176.5</v>
      </c>
      <c r="S18" s="62">
        <v>6</v>
      </c>
      <c r="T18" s="62">
        <v>6</v>
      </c>
      <c r="U18" s="62">
        <v>10</v>
      </c>
      <c r="V18" s="64">
        <v>10</v>
      </c>
      <c r="Z18" s="66">
        <f t="shared" si="2"/>
        <v>0</v>
      </c>
      <c r="BC18">
        <f t="shared" si="3"/>
        <v>10</v>
      </c>
      <c r="BD18">
        <f t="shared" si="4"/>
        <v>176.5</v>
      </c>
      <c r="BI18" s="31">
        <f t="shared" si="5"/>
        <v>10</v>
      </c>
      <c r="BJ18">
        <f t="shared" si="6"/>
        <v>176.5</v>
      </c>
    </row>
    <row r="19" spans="1:62" x14ac:dyDescent="0.25">
      <c r="A19" s="1">
        <v>11</v>
      </c>
      <c r="B19" s="1" t="s">
        <v>180</v>
      </c>
      <c r="C19" s="1" t="s">
        <v>296</v>
      </c>
      <c r="D19" s="1" t="s">
        <v>181</v>
      </c>
      <c r="E19" s="1" t="s">
        <v>28</v>
      </c>
      <c r="F19" s="1" t="s">
        <v>182</v>
      </c>
      <c r="G19" s="59">
        <v>1</v>
      </c>
      <c r="H19" s="59">
        <v>210</v>
      </c>
      <c r="I19" s="59">
        <v>0</v>
      </c>
      <c r="J19" s="60">
        <f t="shared" si="0"/>
        <v>210</v>
      </c>
      <c r="K19" s="59">
        <v>7</v>
      </c>
      <c r="L19" s="59">
        <v>8</v>
      </c>
      <c r="M19" s="59">
        <v>2</v>
      </c>
      <c r="N19" s="61">
        <v>2</v>
      </c>
      <c r="O19" s="62">
        <v>1</v>
      </c>
      <c r="P19" s="62">
        <v>176</v>
      </c>
      <c r="Q19" s="62">
        <v>0</v>
      </c>
      <c r="R19" s="63">
        <f t="shared" si="1"/>
        <v>176</v>
      </c>
      <c r="S19" s="62">
        <v>6</v>
      </c>
      <c r="T19" s="62">
        <v>6</v>
      </c>
      <c r="U19" s="62">
        <v>11</v>
      </c>
      <c r="V19" s="64">
        <v>11</v>
      </c>
      <c r="Z19" s="66">
        <f t="shared" si="2"/>
        <v>0</v>
      </c>
      <c r="BC19">
        <f t="shared" si="3"/>
        <v>13</v>
      </c>
      <c r="BD19">
        <f t="shared" si="4"/>
        <v>386</v>
      </c>
      <c r="BI19" s="31">
        <f t="shared" si="5"/>
        <v>13</v>
      </c>
      <c r="BJ19">
        <f t="shared" si="6"/>
        <v>386</v>
      </c>
    </row>
    <row r="20" spans="1:62" x14ac:dyDescent="0.25">
      <c r="A20" s="1">
        <v>12</v>
      </c>
      <c r="B20" s="1" t="s">
        <v>355</v>
      </c>
      <c r="C20" s="1" t="s">
        <v>392</v>
      </c>
      <c r="D20" s="1" t="s">
        <v>356</v>
      </c>
      <c r="E20" s="1" t="s">
        <v>28</v>
      </c>
      <c r="F20" s="1" t="s">
        <v>155</v>
      </c>
      <c r="J20" s="60">
        <f t="shared" si="0"/>
        <v>0</v>
      </c>
      <c r="O20" s="62">
        <v>1</v>
      </c>
      <c r="P20" s="62">
        <v>174.5</v>
      </c>
      <c r="Q20" s="62">
        <v>0</v>
      </c>
      <c r="R20" s="63">
        <f t="shared" si="1"/>
        <v>174.5</v>
      </c>
      <c r="S20" s="62">
        <v>6</v>
      </c>
      <c r="T20" s="62">
        <v>6</v>
      </c>
      <c r="U20" s="62">
        <v>12</v>
      </c>
      <c r="V20" s="64">
        <v>12</v>
      </c>
      <c r="Z20" s="66">
        <f t="shared" si="2"/>
        <v>0</v>
      </c>
      <c r="BC20">
        <f t="shared" si="3"/>
        <v>12</v>
      </c>
      <c r="BD20">
        <f t="shared" si="4"/>
        <v>174.5</v>
      </c>
      <c r="BI20" s="31">
        <f t="shared" si="5"/>
        <v>12</v>
      </c>
      <c r="BJ20">
        <f t="shared" si="6"/>
        <v>174.5</v>
      </c>
    </row>
    <row r="21" spans="1:62" x14ac:dyDescent="0.25">
      <c r="A21" s="1">
        <v>13</v>
      </c>
      <c r="B21" s="1" t="s">
        <v>199</v>
      </c>
      <c r="C21" s="1" t="s">
        <v>304</v>
      </c>
      <c r="D21" s="1" t="s">
        <v>200</v>
      </c>
      <c r="E21" s="1" t="s">
        <v>28</v>
      </c>
      <c r="F21" s="1" t="s">
        <v>182</v>
      </c>
      <c r="G21" s="59">
        <v>1</v>
      </c>
      <c r="H21" s="59">
        <v>186</v>
      </c>
      <c r="I21" s="59">
        <v>0</v>
      </c>
      <c r="J21" s="60">
        <f t="shared" si="0"/>
        <v>186</v>
      </c>
      <c r="K21" s="59">
        <v>6.5</v>
      </c>
      <c r="L21" s="59">
        <v>6.5</v>
      </c>
      <c r="M21" s="59">
        <v>10</v>
      </c>
      <c r="N21" s="61">
        <v>10</v>
      </c>
      <c r="O21" s="62">
        <v>1</v>
      </c>
      <c r="P21" s="62">
        <v>173</v>
      </c>
      <c r="Q21" s="62">
        <v>0</v>
      </c>
      <c r="R21" s="63">
        <f t="shared" si="1"/>
        <v>173</v>
      </c>
      <c r="S21" s="62">
        <v>5.5</v>
      </c>
      <c r="T21" s="62">
        <v>5.5</v>
      </c>
      <c r="U21" s="62">
        <v>13</v>
      </c>
      <c r="V21" s="64">
        <v>13</v>
      </c>
      <c r="Z21" s="66">
        <f t="shared" si="2"/>
        <v>0</v>
      </c>
      <c r="BC21">
        <f t="shared" si="3"/>
        <v>23</v>
      </c>
      <c r="BD21">
        <f t="shared" si="4"/>
        <v>359</v>
      </c>
      <c r="BI21" s="31">
        <f t="shared" si="5"/>
        <v>23</v>
      </c>
      <c r="BJ21">
        <f t="shared" si="6"/>
        <v>359</v>
      </c>
    </row>
    <row r="22" spans="1:62" x14ac:dyDescent="0.25">
      <c r="A22" s="1">
        <v>14</v>
      </c>
      <c r="B22" s="1" t="s">
        <v>357</v>
      </c>
      <c r="C22" s="1" t="s">
        <v>393</v>
      </c>
      <c r="D22" s="1" t="s">
        <v>358</v>
      </c>
      <c r="E22" s="1" t="s">
        <v>28</v>
      </c>
      <c r="F22" s="1" t="s">
        <v>142</v>
      </c>
      <c r="J22" s="60">
        <f t="shared" si="0"/>
        <v>0</v>
      </c>
      <c r="O22" s="62">
        <v>1</v>
      </c>
      <c r="P22" s="62">
        <v>171.5</v>
      </c>
      <c r="Q22" s="62">
        <v>0</v>
      </c>
      <c r="R22" s="63">
        <f t="shared" si="1"/>
        <v>171.5</v>
      </c>
      <c r="S22" s="62">
        <v>7</v>
      </c>
      <c r="T22" s="62">
        <v>5</v>
      </c>
      <c r="U22" s="62">
        <v>14</v>
      </c>
      <c r="V22" s="64">
        <v>14</v>
      </c>
      <c r="Z22" s="66">
        <f t="shared" si="2"/>
        <v>0</v>
      </c>
      <c r="BC22">
        <f t="shared" si="3"/>
        <v>14</v>
      </c>
      <c r="BD22">
        <f t="shared" si="4"/>
        <v>171.5</v>
      </c>
      <c r="BI22" s="31">
        <f t="shared" si="5"/>
        <v>14</v>
      </c>
      <c r="BJ22">
        <f t="shared" si="6"/>
        <v>171.5</v>
      </c>
    </row>
    <row r="23" spans="1:62" x14ac:dyDescent="0.25">
      <c r="A23" s="1">
        <v>15</v>
      </c>
      <c r="B23" s="1" t="s">
        <v>359</v>
      </c>
      <c r="C23" s="1" t="s">
        <v>394</v>
      </c>
      <c r="D23" s="1" t="s">
        <v>360</v>
      </c>
      <c r="E23" s="1" t="s">
        <v>28</v>
      </c>
      <c r="F23" s="1" t="s">
        <v>198</v>
      </c>
      <c r="J23" s="60">
        <f t="shared" si="0"/>
        <v>0</v>
      </c>
      <c r="O23" s="62">
        <v>1</v>
      </c>
      <c r="P23" s="62">
        <v>171</v>
      </c>
      <c r="Q23" s="62">
        <v>0</v>
      </c>
      <c r="R23" s="63">
        <f t="shared" si="1"/>
        <v>171</v>
      </c>
      <c r="S23" s="62">
        <v>5.5</v>
      </c>
      <c r="T23" s="62">
        <v>5.5</v>
      </c>
      <c r="U23" s="62">
        <v>15</v>
      </c>
      <c r="V23" s="64">
        <v>15</v>
      </c>
      <c r="Z23" s="66">
        <f t="shared" si="2"/>
        <v>0</v>
      </c>
      <c r="BC23">
        <f t="shared" si="3"/>
        <v>15</v>
      </c>
      <c r="BD23">
        <f t="shared" si="4"/>
        <v>171</v>
      </c>
      <c r="BI23" s="31">
        <f t="shared" si="5"/>
        <v>15</v>
      </c>
      <c r="BJ23">
        <f t="shared" si="6"/>
        <v>171</v>
      </c>
    </row>
    <row r="24" spans="1:62" x14ac:dyDescent="0.25">
      <c r="A24" s="1">
        <v>16</v>
      </c>
      <c r="B24" s="1" t="s">
        <v>192</v>
      </c>
      <c r="C24" s="1" t="s">
        <v>301</v>
      </c>
      <c r="D24" s="1" t="s">
        <v>193</v>
      </c>
      <c r="E24" s="1" t="s">
        <v>28</v>
      </c>
      <c r="F24" s="1" t="s">
        <v>124</v>
      </c>
      <c r="G24" s="59">
        <v>1</v>
      </c>
      <c r="H24" s="59">
        <v>195.5</v>
      </c>
      <c r="I24" s="59">
        <v>0</v>
      </c>
      <c r="J24" s="60">
        <f t="shared" si="0"/>
        <v>195.5</v>
      </c>
      <c r="K24" s="59">
        <v>6.5</v>
      </c>
      <c r="L24" s="59">
        <v>7</v>
      </c>
      <c r="M24" s="59">
        <v>7</v>
      </c>
      <c r="N24" s="61">
        <v>7</v>
      </c>
      <c r="Q24" s="62">
        <v>0</v>
      </c>
      <c r="R24" s="63">
        <f t="shared" si="1"/>
        <v>0</v>
      </c>
      <c r="Z24" s="66">
        <f t="shared" si="2"/>
        <v>0</v>
      </c>
      <c r="BC24">
        <f t="shared" si="3"/>
        <v>7</v>
      </c>
      <c r="BD24">
        <f t="shared" si="4"/>
        <v>195.5</v>
      </c>
      <c r="BI24" s="31">
        <f t="shared" si="5"/>
        <v>7</v>
      </c>
      <c r="BJ24">
        <f t="shared" si="6"/>
        <v>195.5</v>
      </c>
    </row>
    <row r="25" spans="1:62" x14ac:dyDescent="0.25">
      <c r="A25" s="1">
        <v>17</v>
      </c>
      <c r="B25" s="1" t="s">
        <v>194</v>
      </c>
      <c r="C25" s="1" t="s">
        <v>302</v>
      </c>
      <c r="D25" s="1" t="s">
        <v>195</v>
      </c>
      <c r="E25" s="1" t="s">
        <v>28</v>
      </c>
      <c r="F25" s="1" t="s">
        <v>142</v>
      </c>
      <c r="G25" s="59">
        <v>1</v>
      </c>
      <c r="H25" s="59">
        <v>193.5</v>
      </c>
      <c r="I25" s="59">
        <v>0</v>
      </c>
      <c r="J25" s="60">
        <f t="shared" si="0"/>
        <v>193.5</v>
      </c>
      <c r="K25" s="59">
        <v>6.5</v>
      </c>
      <c r="L25" s="59">
        <v>7</v>
      </c>
      <c r="M25" s="59">
        <v>8</v>
      </c>
      <c r="N25" s="61">
        <v>8</v>
      </c>
      <c r="Q25" s="62">
        <v>0</v>
      </c>
      <c r="R25" s="63">
        <f t="shared" si="1"/>
        <v>0</v>
      </c>
      <c r="Z25" s="66">
        <f t="shared" si="2"/>
        <v>0</v>
      </c>
      <c r="BC25">
        <f t="shared" si="3"/>
        <v>8</v>
      </c>
      <c r="BD25">
        <f t="shared" si="4"/>
        <v>193.5</v>
      </c>
      <c r="BI25" s="31">
        <f t="shared" si="5"/>
        <v>8</v>
      </c>
      <c r="BJ25">
        <f t="shared" si="6"/>
        <v>193.5</v>
      </c>
    </row>
    <row r="26" spans="1:62" x14ac:dyDescent="0.25">
      <c r="A26" s="1">
        <v>18</v>
      </c>
      <c r="B26" s="1" t="s">
        <v>196</v>
      </c>
      <c r="C26" s="1" t="s">
        <v>303</v>
      </c>
      <c r="D26" s="1" t="s">
        <v>197</v>
      </c>
      <c r="E26" s="1" t="s">
        <v>28</v>
      </c>
      <c r="F26" s="1" t="s">
        <v>198</v>
      </c>
      <c r="G26" s="59">
        <v>1</v>
      </c>
      <c r="H26" s="59">
        <v>187</v>
      </c>
      <c r="I26" s="59">
        <v>0</v>
      </c>
      <c r="J26" s="60">
        <f t="shared" si="0"/>
        <v>187</v>
      </c>
      <c r="K26" s="59">
        <v>6</v>
      </c>
      <c r="L26" s="59">
        <v>6.5</v>
      </c>
      <c r="M26" s="59">
        <v>9</v>
      </c>
      <c r="N26" s="61">
        <v>9</v>
      </c>
      <c r="Q26" s="62">
        <v>0</v>
      </c>
      <c r="R26" s="63">
        <f t="shared" si="1"/>
        <v>0</v>
      </c>
      <c r="Z26" s="66">
        <f t="shared" si="2"/>
        <v>0</v>
      </c>
      <c r="BC26">
        <f t="shared" si="3"/>
        <v>9</v>
      </c>
      <c r="BD26">
        <f t="shared" si="4"/>
        <v>187</v>
      </c>
      <c r="BI26" s="31">
        <f t="shared" si="5"/>
        <v>9</v>
      </c>
      <c r="BJ26">
        <f t="shared" si="6"/>
        <v>187</v>
      </c>
    </row>
    <row r="27" spans="1:62" x14ac:dyDescent="0.25">
      <c r="A27" s="1">
        <v>19</v>
      </c>
      <c r="B27" s="1" t="s">
        <v>206</v>
      </c>
      <c r="C27" s="1" t="s">
        <v>307</v>
      </c>
      <c r="D27" s="1" t="s">
        <v>207</v>
      </c>
      <c r="E27" s="1" t="s">
        <v>28</v>
      </c>
      <c r="F27" s="1" t="s">
        <v>158</v>
      </c>
      <c r="G27" s="59">
        <v>1</v>
      </c>
      <c r="H27" s="59">
        <v>167.5</v>
      </c>
      <c r="I27" s="59">
        <v>0</v>
      </c>
      <c r="J27" s="60">
        <f t="shared" si="0"/>
        <v>167.5</v>
      </c>
      <c r="K27" s="59">
        <v>5</v>
      </c>
      <c r="L27" s="59">
        <v>6</v>
      </c>
      <c r="M27" s="59">
        <v>13</v>
      </c>
      <c r="N27" s="61">
        <v>13</v>
      </c>
      <c r="R27" s="63">
        <f t="shared" si="1"/>
        <v>0</v>
      </c>
      <c r="Z27" s="66">
        <f t="shared" si="2"/>
        <v>0</v>
      </c>
      <c r="BC27">
        <f t="shared" si="3"/>
        <v>13</v>
      </c>
      <c r="BD27">
        <f t="shared" si="4"/>
        <v>167.5</v>
      </c>
      <c r="BI27" s="31">
        <f t="shared" si="5"/>
        <v>13</v>
      </c>
      <c r="BJ27">
        <f t="shared" si="6"/>
        <v>167.5</v>
      </c>
    </row>
    <row r="28" spans="1:62" x14ac:dyDescent="0.25">
      <c r="A28" s="1">
        <v>20</v>
      </c>
      <c r="B28" s="1" t="s">
        <v>208</v>
      </c>
      <c r="C28" s="1" t="s">
        <v>308</v>
      </c>
      <c r="D28" s="1" t="s">
        <v>209</v>
      </c>
      <c r="E28" s="1" t="s">
        <v>28</v>
      </c>
      <c r="F28" s="1" t="s">
        <v>142</v>
      </c>
      <c r="G28" s="59">
        <v>1</v>
      </c>
      <c r="H28" s="59">
        <v>0</v>
      </c>
      <c r="I28" s="59">
        <v>0</v>
      </c>
      <c r="J28" s="60">
        <f t="shared" si="0"/>
        <v>0</v>
      </c>
      <c r="M28" s="59">
        <v>14</v>
      </c>
      <c r="N28" s="61">
        <v>90</v>
      </c>
      <c r="R28" s="63">
        <f t="shared" si="1"/>
        <v>0</v>
      </c>
      <c r="Z28" s="66">
        <f t="shared" si="2"/>
        <v>0</v>
      </c>
      <c r="BC28">
        <f t="shared" si="3"/>
        <v>90</v>
      </c>
      <c r="BD28">
        <f t="shared" si="4"/>
        <v>0</v>
      </c>
      <c r="BI28" s="31">
        <f t="shared" si="5"/>
        <v>90</v>
      </c>
      <c r="BJ28">
        <f t="shared" si="6"/>
        <v>0</v>
      </c>
    </row>
  </sheetData>
  <sheetProtection sheet="1" objects="1" scenarios="1"/>
  <sortState xmlns:xlrd2="http://schemas.microsoft.com/office/spreadsheetml/2017/richdata2" ref="A9:BN28">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6" priority="1" stopIfTrue="1" operator="greaterThanOrEqual">
      <formula>$BL$6</formula>
    </cfRule>
  </conditionalFormatting>
  <dataValidations count="9">
    <dataValidation type="list" allowBlank="1" showInputMessage="1" showErrorMessage="1" sqref="BM1:BM2 BM9:BM65466" xr:uid="{00000000-0002-0000-0300-000000000000}">
      <formula1>"ja,nee"</formula1>
    </dataValidation>
    <dataValidation operator="lessThanOrEqual" allowBlank="1" showInputMessage="1" showErrorMessage="1" sqref="BC9:BD28 AH8 AP8 AX8 J8:J28 J1:J2 R1:R2 AX1:AX2 AP1:AP2 AH1:AH2 Z1:Z2 BC1:BK8 BL1:BL4 BL7:BL8 Z8:Z28 R8:R28 BI9:BJ28" xr:uid="{00000000-0002-0000-0300-000001000000}"/>
    <dataValidation type="decimal" allowBlank="1" showInputMessage="1" showErrorMessage="1" sqref="H1:I2 P1:Q2 AV1:AW2 AN1:AO2 AF1:AG2 X1:Y2 H8:I65466 X8:Y65466 P8:Q65466 AF8:AG65466 AN8:AO65466 AV8:AW65466" xr:uid="{00000000-0002-0000-0300-000002000000}">
      <formula1>0</formula1>
      <formula2>400</formula2>
    </dataValidation>
    <dataValidation type="decimal" allowBlank="1" showInputMessage="1" showErrorMessage="1" sqref="K1:L2 S1:T2 AY1:AZ2 AQ1:AR2 AI1:AJ2 AA1:AB2 K8:L65466 AA8:AB65466 S8:T65466 AI8:AJ65466 AQ8:AR65466 AY8:AZ65466" xr:uid="{00000000-0002-0000-0300-000003000000}">
      <formula1>0</formula1>
      <formula2>99</formula2>
    </dataValidation>
    <dataValidation type="whole" allowBlank="1" showInputMessage="1" showErrorMessage="1" sqref="M1:N2 U1:V2 BA1:BB2 AS1:AT2 AK1:AL2 AC1:AD2 M8:N65466 AC8:AD65466 U8:V65466 AK8:AL65466 AS8:AT65466 BA8:BB65466" xr:uid="{00000000-0002-0000-0300-000004000000}">
      <formula1>0</formula1>
      <formula2>999</formula2>
    </dataValidation>
    <dataValidation type="whole" operator="lessThanOrEqual" allowBlank="1" showInputMessage="1" showErrorMessage="1" sqref="BL6" xr:uid="{00000000-0002-0000-0300-000005000000}">
      <formula1>400</formula1>
    </dataValidation>
    <dataValidation type="whole" operator="lessThanOrEqual" allowBlank="1" showInputMessage="1" showErrorMessage="1" sqref="BL5" xr:uid="{00000000-0002-0000-0300-000006000000}">
      <formula1>99</formula1>
    </dataValidation>
    <dataValidation type="whole" allowBlank="1" showInputMessage="1" showErrorMessage="1" sqref="O3:V3" xr:uid="{00000000-0002-0000-0300-000007000000}">
      <formula1>0</formula1>
      <formula2>99</formula2>
    </dataValidation>
    <dataValidation type="decimal" operator="lessThanOrEqual" allowBlank="1" showInputMessage="1" showErrorMessage="1" sqref="AH9:AH65466 AP9:AP65466 AX9:AX65466 J29:J65466 R29:R65466 Z29:Z65466 BC29:BD65466 BE9:BH65466 BK9:BL65466 BI29:BJ65466" xr:uid="{00000000-0002-0000-03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6"/>
  <dimension ref="A1:BN30"/>
  <sheetViews>
    <sheetView workbookViewId="0">
      <pane xSplit="5" ySplit="8" topLeftCell="F9" activePane="bottomRight" state="frozen"/>
      <selection activeCell="C5" sqref="C5:E5"/>
      <selection pane="topRight" activeCell="C5" sqref="C5:E5"/>
      <selection pane="bottomLeft" activeCell="C5" sqref="C5:E5"/>
      <selection pane="bottomRight" activeCell="F4" sqref="F4:N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6</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29</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180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210</v>
      </c>
      <c r="C9" s="1" t="s">
        <v>309</v>
      </c>
      <c r="D9" s="1" t="s">
        <v>211</v>
      </c>
      <c r="E9" s="1" t="s">
        <v>29</v>
      </c>
      <c r="F9" s="1" t="s">
        <v>127</v>
      </c>
      <c r="G9" s="59">
        <v>1</v>
      </c>
      <c r="H9" s="59">
        <v>202</v>
      </c>
      <c r="I9" s="59">
        <v>0</v>
      </c>
      <c r="J9" s="60">
        <f t="shared" ref="J9:J30" si="0">H9+I9</f>
        <v>202</v>
      </c>
      <c r="K9" s="59">
        <v>7.5</v>
      </c>
      <c r="L9" s="59">
        <v>7</v>
      </c>
      <c r="M9" s="59">
        <v>1</v>
      </c>
      <c r="N9" s="61">
        <v>1</v>
      </c>
      <c r="O9" s="62">
        <v>3</v>
      </c>
      <c r="P9" s="62">
        <v>218</v>
      </c>
      <c r="Q9" s="62">
        <v>0</v>
      </c>
      <c r="R9" s="63">
        <f t="shared" ref="R9:R30" si="1">P9+Q9</f>
        <v>218</v>
      </c>
      <c r="S9" s="62">
        <v>8</v>
      </c>
      <c r="T9" s="62">
        <v>9</v>
      </c>
      <c r="U9" s="62">
        <v>1</v>
      </c>
      <c r="V9" s="64">
        <v>1</v>
      </c>
      <c r="Z9" s="66">
        <f t="shared" ref="Z9:Z30" si="2">X9+Y9</f>
        <v>0</v>
      </c>
      <c r="BC9">
        <f t="shared" ref="BC9:BC30" si="3">N9+V9+AD9+AL9+AT9+BB9</f>
        <v>2</v>
      </c>
      <c r="BD9">
        <f t="shared" ref="BD9:BD30" si="4">J9+R9+Z9+AH9+AP9+AX9</f>
        <v>420</v>
      </c>
      <c r="BI9" s="31">
        <f t="shared" ref="BI9:BI30" si="5">BC9-BE9-BF9</f>
        <v>2</v>
      </c>
      <c r="BJ9">
        <f t="shared" ref="BJ9:BJ30" si="6">BD9-BG9-BH9</f>
        <v>420</v>
      </c>
    </row>
    <row r="10" spans="1:66" x14ac:dyDescent="0.25">
      <c r="A10" s="1">
        <v>2</v>
      </c>
      <c r="B10" s="1" t="s">
        <v>212</v>
      </c>
      <c r="C10" s="1" t="s">
        <v>310</v>
      </c>
      <c r="D10" s="1" t="s">
        <v>213</v>
      </c>
      <c r="E10" s="1" t="s">
        <v>29</v>
      </c>
      <c r="F10" s="1" t="s">
        <v>139</v>
      </c>
      <c r="G10" s="59">
        <v>1</v>
      </c>
      <c r="H10" s="59">
        <v>201</v>
      </c>
      <c r="I10" s="59">
        <v>0</v>
      </c>
      <c r="J10" s="60">
        <f t="shared" si="0"/>
        <v>201</v>
      </c>
      <c r="K10" s="59">
        <v>6.5</v>
      </c>
      <c r="L10" s="59">
        <v>7</v>
      </c>
      <c r="M10" s="59">
        <v>2</v>
      </c>
      <c r="N10" s="61">
        <v>2</v>
      </c>
      <c r="O10" s="62">
        <v>3</v>
      </c>
      <c r="P10" s="62">
        <v>212.5</v>
      </c>
      <c r="Q10" s="62">
        <v>0</v>
      </c>
      <c r="R10" s="63">
        <f t="shared" si="1"/>
        <v>212.5</v>
      </c>
      <c r="S10" s="62">
        <v>7.5</v>
      </c>
      <c r="T10" s="62">
        <v>8</v>
      </c>
      <c r="U10" s="62">
        <v>2</v>
      </c>
      <c r="V10" s="64">
        <v>2</v>
      </c>
      <c r="Z10" s="66">
        <f t="shared" si="2"/>
        <v>0</v>
      </c>
      <c r="BC10">
        <f t="shared" si="3"/>
        <v>4</v>
      </c>
      <c r="BD10">
        <f t="shared" si="4"/>
        <v>413.5</v>
      </c>
      <c r="BI10" s="31">
        <f t="shared" si="5"/>
        <v>4</v>
      </c>
      <c r="BJ10">
        <f t="shared" si="6"/>
        <v>413.5</v>
      </c>
    </row>
    <row r="11" spans="1:66" x14ac:dyDescent="0.25">
      <c r="A11" s="1">
        <v>3</v>
      </c>
      <c r="B11" s="1" t="s">
        <v>222</v>
      </c>
      <c r="C11" s="1" t="s">
        <v>315</v>
      </c>
      <c r="D11" s="1" t="s">
        <v>223</v>
      </c>
      <c r="E11" s="1" t="s">
        <v>29</v>
      </c>
      <c r="F11" s="1" t="s">
        <v>136</v>
      </c>
      <c r="G11" s="59">
        <v>1</v>
      </c>
      <c r="H11" s="59">
        <v>191</v>
      </c>
      <c r="I11" s="59">
        <v>0</v>
      </c>
      <c r="J11" s="60">
        <f t="shared" si="0"/>
        <v>191</v>
      </c>
      <c r="K11" s="59">
        <v>6.5</v>
      </c>
      <c r="L11" s="59">
        <v>7</v>
      </c>
      <c r="M11" s="59">
        <v>7</v>
      </c>
      <c r="N11" s="61">
        <v>7</v>
      </c>
      <c r="O11" s="62">
        <v>3</v>
      </c>
      <c r="P11" s="62">
        <v>199</v>
      </c>
      <c r="Q11" s="62">
        <v>0</v>
      </c>
      <c r="R11" s="63">
        <f t="shared" si="1"/>
        <v>199</v>
      </c>
      <c r="S11" s="62">
        <v>7</v>
      </c>
      <c r="T11" s="62">
        <v>8</v>
      </c>
      <c r="U11" s="62">
        <v>3</v>
      </c>
      <c r="V11" s="64">
        <v>3</v>
      </c>
      <c r="Z11" s="66">
        <f t="shared" si="2"/>
        <v>0</v>
      </c>
      <c r="BC11">
        <f t="shared" si="3"/>
        <v>10</v>
      </c>
      <c r="BD11">
        <f t="shared" si="4"/>
        <v>390</v>
      </c>
      <c r="BI11" s="31">
        <f t="shared" si="5"/>
        <v>10</v>
      </c>
      <c r="BJ11">
        <f t="shared" si="6"/>
        <v>390</v>
      </c>
    </row>
    <row r="12" spans="1:66" x14ac:dyDescent="0.25">
      <c r="A12" s="1">
        <v>4</v>
      </c>
      <c r="B12" s="1" t="s">
        <v>224</v>
      </c>
      <c r="C12" s="1" t="s">
        <v>316</v>
      </c>
      <c r="D12" s="1" t="s">
        <v>225</v>
      </c>
      <c r="E12" s="1" t="s">
        <v>29</v>
      </c>
      <c r="F12" s="1" t="s">
        <v>226</v>
      </c>
      <c r="G12" s="59">
        <v>1</v>
      </c>
      <c r="H12" s="59">
        <v>187</v>
      </c>
      <c r="I12" s="59">
        <v>0</v>
      </c>
      <c r="J12" s="60">
        <f t="shared" si="0"/>
        <v>187</v>
      </c>
      <c r="K12" s="59">
        <v>6.5</v>
      </c>
      <c r="L12" s="59">
        <v>6.5</v>
      </c>
      <c r="M12" s="59">
        <v>8</v>
      </c>
      <c r="N12" s="61">
        <v>8</v>
      </c>
      <c r="O12" s="62">
        <v>3</v>
      </c>
      <c r="P12" s="62">
        <v>197.5</v>
      </c>
      <c r="Q12" s="62">
        <v>0</v>
      </c>
      <c r="R12" s="63">
        <f t="shared" si="1"/>
        <v>197.5</v>
      </c>
      <c r="S12" s="62">
        <v>6.5</v>
      </c>
      <c r="T12" s="62">
        <v>7</v>
      </c>
      <c r="U12" s="62">
        <v>4</v>
      </c>
      <c r="V12" s="64">
        <v>4</v>
      </c>
      <c r="Z12" s="66">
        <f t="shared" si="2"/>
        <v>0</v>
      </c>
      <c r="BC12">
        <f t="shared" si="3"/>
        <v>12</v>
      </c>
      <c r="BD12">
        <f t="shared" si="4"/>
        <v>384.5</v>
      </c>
      <c r="BI12" s="31">
        <f t="shared" si="5"/>
        <v>12</v>
      </c>
      <c r="BJ12">
        <f t="shared" si="6"/>
        <v>384.5</v>
      </c>
    </row>
    <row r="13" spans="1:66" x14ac:dyDescent="0.25">
      <c r="A13" s="1">
        <v>5</v>
      </c>
      <c r="B13" s="1" t="s">
        <v>214</v>
      </c>
      <c r="C13" s="1" t="s">
        <v>311</v>
      </c>
      <c r="D13" s="1" t="s">
        <v>215</v>
      </c>
      <c r="E13" s="1" t="s">
        <v>29</v>
      </c>
      <c r="F13" s="1" t="s">
        <v>155</v>
      </c>
      <c r="G13" s="59">
        <v>1</v>
      </c>
      <c r="H13" s="59">
        <v>200.5</v>
      </c>
      <c r="I13" s="59">
        <v>0</v>
      </c>
      <c r="J13" s="60">
        <f t="shared" si="0"/>
        <v>200.5</v>
      </c>
      <c r="K13" s="59">
        <v>7</v>
      </c>
      <c r="L13" s="59">
        <v>7</v>
      </c>
      <c r="M13" s="59">
        <v>3</v>
      </c>
      <c r="N13" s="61">
        <v>3</v>
      </c>
      <c r="O13" s="62">
        <v>3</v>
      </c>
      <c r="P13" s="62">
        <v>197</v>
      </c>
      <c r="Q13" s="62">
        <v>0</v>
      </c>
      <c r="R13" s="63">
        <f t="shared" si="1"/>
        <v>197</v>
      </c>
      <c r="S13" s="62">
        <v>6.5</v>
      </c>
      <c r="T13" s="62">
        <v>7</v>
      </c>
      <c r="U13" s="62">
        <v>5</v>
      </c>
      <c r="V13" s="64">
        <v>5</v>
      </c>
      <c r="Z13" s="66">
        <f t="shared" si="2"/>
        <v>0</v>
      </c>
      <c r="BC13">
        <f t="shared" si="3"/>
        <v>8</v>
      </c>
      <c r="BD13">
        <f t="shared" si="4"/>
        <v>397.5</v>
      </c>
      <c r="BI13" s="31">
        <f t="shared" si="5"/>
        <v>8</v>
      </c>
      <c r="BJ13">
        <f t="shared" si="6"/>
        <v>397.5</v>
      </c>
    </row>
    <row r="14" spans="1:66" x14ac:dyDescent="0.25">
      <c r="A14" s="1">
        <v>6</v>
      </c>
      <c r="B14" s="1" t="s">
        <v>233</v>
      </c>
      <c r="C14" s="1" t="s">
        <v>320</v>
      </c>
      <c r="D14" s="1" t="s">
        <v>234</v>
      </c>
      <c r="E14" s="1" t="s">
        <v>29</v>
      </c>
      <c r="F14" s="1" t="s">
        <v>142</v>
      </c>
      <c r="G14" s="59">
        <v>1</v>
      </c>
      <c r="H14" s="59">
        <v>176.5</v>
      </c>
      <c r="I14" s="59">
        <v>0</v>
      </c>
      <c r="J14" s="60">
        <f t="shared" si="0"/>
        <v>176.5</v>
      </c>
      <c r="K14" s="59">
        <v>5.5</v>
      </c>
      <c r="L14" s="59">
        <v>6</v>
      </c>
      <c r="M14" s="59">
        <v>12</v>
      </c>
      <c r="N14" s="61">
        <v>12</v>
      </c>
      <c r="O14" s="62">
        <v>3</v>
      </c>
      <c r="P14" s="62">
        <v>196.5</v>
      </c>
      <c r="Q14" s="62">
        <v>0</v>
      </c>
      <c r="R14" s="63">
        <f t="shared" si="1"/>
        <v>196.5</v>
      </c>
      <c r="S14" s="62">
        <v>7</v>
      </c>
      <c r="T14" s="62">
        <v>8</v>
      </c>
      <c r="U14" s="62">
        <v>6</v>
      </c>
      <c r="V14" s="64">
        <v>6</v>
      </c>
      <c r="Z14" s="66">
        <f t="shared" si="2"/>
        <v>0</v>
      </c>
      <c r="BC14">
        <f t="shared" si="3"/>
        <v>18</v>
      </c>
      <c r="BD14">
        <f t="shared" si="4"/>
        <v>373</v>
      </c>
      <c r="BI14" s="31">
        <f t="shared" si="5"/>
        <v>18</v>
      </c>
      <c r="BJ14">
        <f t="shared" si="6"/>
        <v>373</v>
      </c>
    </row>
    <row r="15" spans="1:66" x14ac:dyDescent="0.25">
      <c r="A15" s="1">
        <v>7</v>
      </c>
      <c r="B15" s="1" t="s">
        <v>369</v>
      </c>
      <c r="C15" s="1" t="s">
        <v>399</v>
      </c>
      <c r="D15" s="1" t="s">
        <v>340</v>
      </c>
      <c r="E15" s="1" t="s">
        <v>29</v>
      </c>
      <c r="F15" s="1" t="s">
        <v>158</v>
      </c>
      <c r="I15" s="59">
        <v>0</v>
      </c>
      <c r="J15" s="60">
        <f t="shared" si="0"/>
        <v>0</v>
      </c>
      <c r="O15" s="62">
        <v>3</v>
      </c>
      <c r="P15" s="62">
        <v>196</v>
      </c>
      <c r="Q15" s="62">
        <v>0</v>
      </c>
      <c r="R15" s="63">
        <f t="shared" si="1"/>
        <v>196</v>
      </c>
      <c r="S15" s="62">
        <v>6</v>
      </c>
      <c r="T15" s="62">
        <v>8</v>
      </c>
      <c r="U15" s="62">
        <v>7</v>
      </c>
      <c r="V15" s="64">
        <v>7</v>
      </c>
      <c r="Z15" s="66">
        <f t="shared" si="2"/>
        <v>0</v>
      </c>
      <c r="BC15">
        <f t="shared" si="3"/>
        <v>7</v>
      </c>
      <c r="BD15">
        <f t="shared" si="4"/>
        <v>196</v>
      </c>
      <c r="BI15" s="31">
        <f t="shared" si="5"/>
        <v>7</v>
      </c>
      <c r="BJ15">
        <f t="shared" si="6"/>
        <v>196</v>
      </c>
    </row>
    <row r="16" spans="1:66" x14ac:dyDescent="0.25">
      <c r="A16" s="1">
        <v>8</v>
      </c>
      <c r="B16" s="1" t="s">
        <v>227</v>
      </c>
      <c r="C16" s="1" t="s">
        <v>317</v>
      </c>
      <c r="D16" s="1" t="s">
        <v>228</v>
      </c>
      <c r="E16" s="1" t="s">
        <v>29</v>
      </c>
      <c r="F16" s="1" t="s">
        <v>142</v>
      </c>
      <c r="G16" s="59">
        <v>1</v>
      </c>
      <c r="H16" s="59">
        <v>187</v>
      </c>
      <c r="I16" s="59">
        <v>0</v>
      </c>
      <c r="J16" s="60">
        <f t="shared" si="0"/>
        <v>187</v>
      </c>
      <c r="K16" s="59">
        <v>5.5</v>
      </c>
      <c r="L16" s="59">
        <v>6.5</v>
      </c>
      <c r="M16" s="59">
        <v>9</v>
      </c>
      <c r="N16" s="61">
        <v>9</v>
      </c>
      <c r="O16" s="62">
        <v>3</v>
      </c>
      <c r="P16" s="62">
        <v>192.5</v>
      </c>
      <c r="Q16" s="62">
        <v>0</v>
      </c>
      <c r="R16" s="63">
        <f t="shared" si="1"/>
        <v>192.5</v>
      </c>
      <c r="S16" s="62">
        <v>6.5</v>
      </c>
      <c r="T16" s="62">
        <v>7</v>
      </c>
      <c r="U16" s="62">
        <v>8</v>
      </c>
      <c r="V16" s="64">
        <v>8</v>
      </c>
      <c r="Z16" s="66">
        <f t="shared" si="2"/>
        <v>0</v>
      </c>
      <c r="BC16">
        <f t="shared" si="3"/>
        <v>17</v>
      </c>
      <c r="BD16">
        <f t="shared" si="4"/>
        <v>379.5</v>
      </c>
      <c r="BI16" s="31">
        <f t="shared" si="5"/>
        <v>17</v>
      </c>
      <c r="BJ16">
        <f t="shared" si="6"/>
        <v>379.5</v>
      </c>
    </row>
    <row r="17" spans="1:62" x14ac:dyDescent="0.25">
      <c r="A17" s="1">
        <v>9</v>
      </c>
      <c r="B17" s="1" t="s">
        <v>220</v>
      </c>
      <c r="C17" s="1" t="s">
        <v>314</v>
      </c>
      <c r="D17" s="1" t="s">
        <v>221</v>
      </c>
      <c r="E17" s="1" t="s">
        <v>29</v>
      </c>
      <c r="F17" s="1" t="s">
        <v>142</v>
      </c>
      <c r="G17" s="59">
        <v>1</v>
      </c>
      <c r="H17" s="59">
        <v>193</v>
      </c>
      <c r="I17" s="59">
        <v>0</v>
      </c>
      <c r="J17" s="60">
        <f t="shared" si="0"/>
        <v>193</v>
      </c>
      <c r="K17" s="59">
        <v>6.5</v>
      </c>
      <c r="L17" s="59">
        <v>7</v>
      </c>
      <c r="M17" s="59">
        <v>6</v>
      </c>
      <c r="N17" s="61">
        <v>6</v>
      </c>
      <c r="O17" s="62">
        <v>3</v>
      </c>
      <c r="P17" s="62">
        <v>191</v>
      </c>
      <c r="Q17" s="62">
        <v>0</v>
      </c>
      <c r="R17" s="63">
        <f t="shared" si="1"/>
        <v>191</v>
      </c>
      <c r="S17" s="62">
        <v>6.5</v>
      </c>
      <c r="T17" s="62">
        <v>7</v>
      </c>
      <c r="U17" s="62">
        <v>9</v>
      </c>
      <c r="V17" s="64">
        <v>9</v>
      </c>
      <c r="Z17" s="66">
        <f t="shared" si="2"/>
        <v>0</v>
      </c>
      <c r="BC17">
        <f t="shared" si="3"/>
        <v>15</v>
      </c>
      <c r="BD17">
        <f t="shared" si="4"/>
        <v>384</v>
      </c>
      <c r="BI17" s="31">
        <f t="shared" si="5"/>
        <v>15</v>
      </c>
      <c r="BJ17">
        <f t="shared" si="6"/>
        <v>384</v>
      </c>
    </row>
    <row r="18" spans="1:62" x14ac:dyDescent="0.25">
      <c r="A18" s="1">
        <v>10</v>
      </c>
      <c r="B18" s="1" t="s">
        <v>218</v>
      </c>
      <c r="C18" s="1" t="s">
        <v>313</v>
      </c>
      <c r="D18" s="1" t="s">
        <v>219</v>
      </c>
      <c r="E18" s="1" t="s">
        <v>29</v>
      </c>
      <c r="F18" s="1" t="s">
        <v>127</v>
      </c>
      <c r="G18" s="59">
        <v>1</v>
      </c>
      <c r="H18" s="59">
        <v>194.5</v>
      </c>
      <c r="I18" s="59">
        <v>0</v>
      </c>
      <c r="J18" s="60">
        <f t="shared" si="0"/>
        <v>194.5</v>
      </c>
      <c r="K18" s="59">
        <v>5.5</v>
      </c>
      <c r="L18" s="59">
        <v>6</v>
      </c>
      <c r="M18" s="59">
        <v>5</v>
      </c>
      <c r="N18" s="61">
        <v>5</v>
      </c>
      <c r="O18" s="62">
        <v>3</v>
      </c>
      <c r="P18" s="62">
        <v>185</v>
      </c>
      <c r="Q18" s="62">
        <v>0</v>
      </c>
      <c r="R18" s="63">
        <f t="shared" si="1"/>
        <v>185</v>
      </c>
      <c r="S18" s="62">
        <v>6</v>
      </c>
      <c r="T18" s="62">
        <v>7</v>
      </c>
      <c r="U18" s="62">
        <v>10</v>
      </c>
      <c r="V18" s="64">
        <v>10</v>
      </c>
      <c r="Z18" s="66">
        <f t="shared" si="2"/>
        <v>0</v>
      </c>
      <c r="BC18">
        <f t="shared" si="3"/>
        <v>15</v>
      </c>
      <c r="BD18">
        <f t="shared" si="4"/>
        <v>379.5</v>
      </c>
      <c r="BI18" s="31">
        <f t="shared" si="5"/>
        <v>15</v>
      </c>
      <c r="BJ18">
        <f t="shared" si="6"/>
        <v>379.5</v>
      </c>
    </row>
    <row r="19" spans="1:62" x14ac:dyDescent="0.25">
      <c r="A19" s="1">
        <v>11</v>
      </c>
      <c r="B19" s="1" t="s">
        <v>370</v>
      </c>
      <c r="C19" s="1" t="s">
        <v>400</v>
      </c>
      <c r="D19" s="1" t="s">
        <v>371</v>
      </c>
      <c r="E19" s="1" t="s">
        <v>29</v>
      </c>
      <c r="F19" s="1" t="s">
        <v>198</v>
      </c>
      <c r="I19" s="59">
        <v>0</v>
      </c>
      <c r="J19" s="60">
        <f t="shared" si="0"/>
        <v>0</v>
      </c>
      <c r="O19" s="62">
        <v>3</v>
      </c>
      <c r="P19" s="62">
        <v>183</v>
      </c>
      <c r="Q19" s="62">
        <v>0</v>
      </c>
      <c r="R19" s="63">
        <f t="shared" si="1"/>
        <v>183</v>
      </c>
      <c r="S19" s="62">
        <v>5.5</v>
      </c>
      <c r="T19" s="62">
        <v>7</v>
      </c>
      <c r="U19" s="62">
        <v>11</v>
      </c>
      <c r="V19" s="64">
        <v>11</v>
      </c>
      <c r="Z19" s="66">
        <f t="shared" si="2"/>
        <v>0</v>
      </c>
      <c r="BC19">
        <f t="shared" si="3"/>
        <v>11</v>
      </c>
      <c r="BD19">
        <f t="shared" si="4"/>
        <v>183</v>
      </c>
      <c r="BI19" s="31">
        <f t="shared" si="5"/>
        <v>11</v>
      </c>
      <c r="BJ19">
        <f t="shared" si="6"/>
        <v>183</v>
      </c>
    </row>
    <row r="20" spans="1:62" x14ac:dyDescent="0.25">
      <c r="A20" s="1">
        <v>12</v>
      </c>
      <c r="B20" s="1" t="s">
        <v>372</v>
      </c>
      <c r="C20" s="1" t="s">
        <v>401</v>
      </c>
      <c r="D20" s="1" t="s">
        <v>373</v>
      </c>
      <c r="E20" s="1" t="s">
        <v>29</v>
      </c>
      <c r="F20" s="1" t="s">
        <v>139</v>
      </c>
      <c r="I20" s="59">
        <v>0</v>
      </c>
      <c r="J20" s="60">
        <f t="shared" si="0"/>
        <v>0</v>
      </c>
      <c r="O20" s="62">
        <v>3</v>
      </c>
      <c r="P20" s="62">
        <v>177</v>
      </c>
      <c r="Q20" s="62">
        <v>0</v>
      </c>
      <c r="R20" s="63">
        <f t="shared" si="1"/>
        <v>177</v>
      </c>
      <c r="S20" s="62">
        <v>5.5</v>
      </c>
      <c r="T20" s="62">
        <v>6.5</v>
      </c>
      <c r="U20" s="62">
        <v>12</v>
      </c>
      <c r="V20" s="64">
        <v>12</v>
      </c>
      <c r="Z20" s="66">
        <f t="shared" si="2"/>
        <v>0</v>
      </c>
      <c r="BC20">
        <f t="shared" si="3"/>
        <v>12</v>
      </c>
      <c r="BD20">
        <f t="shared" si="4"/>
        <v>177</v>
      </c>
      <c r="BI20" s="31">
        <f t="shared" si="5"/>
        <v>12</v>
      </c>
      <c r="BJ20">
        <f t="shared" si="6"/>
        <v>177</v>
      </c>
    </row>
    <row r="21" spans="1:62" x14ac:dyDescent="0.25">
      <c r="A21" s="1">
        <v>13</v>
      </c>
      <c r="B21" s="1" t="s">
        <v>374</v>
      </c>
      <c r="C21" s="1" t="s">
        <v>402</v>
      </c>
      <c r="D21" s="1" t="s">
        <v>375</v>
      </c>
      <c r="E21" s="1" t="s">
        <v>29</v>
      </c>
      <c r="F21" s="1" t="s">
        <v>152</v>
      </c>
      <c r="J21" s="60">
        <f t="shared" si="0"/>
        <v>0</v>
      </c>
      <c r="O21" s="62">
        <v>3</v>
      </c>
      <c r="P21" s="62">
        <v>173.5</v>
      </c>
      <c r="Q21" s="62">
        <v>0</v>
      </c>
      <c r="R21" s="63">
        <f t="shared" si="1"/>
        <v>173.5</v>
      </c>
      <c r="S21" s="62">
        <v>5</v>
      </c>
      <c r="T21" s="62">
        <v>6.5</v>
      </c>
      <c r="U21" s="62">
        <v>13</v>
      </c>
      <c r="V21" s="64">
        <v>13</v>
      </c>
      <c r="Z21" s="66">
        <f t="shared" si="2"/>
        <v>0</v>
      </c>
      <c r="BC21">
        <f t="shared" si="3"/>
        <v>13</v>
      </c>
      <c r="BD21">
        <f t="shared" si="4"/>
        <v>173.5</v>
      </c>
      <c r="BI21" s="31">
        <f t="shared" si="5"/>
        <v>13</v>
      </c>
      <c r="BJ21">
        <f t="shared" si="6"/>
        <v>173.5</v>
      </c>
    </row>
    <row r="22" spans="1:62" x14ac:dyDescent="0.25">
      <c r="A22" s="1">
        <v>14</v>
      </c>
      <c r="B22" s="1" t="s">
        <v>376</v>
      </c>
      <c r="C22" s="1" t="s">
        <v>403</v>
      </c>
      <c r="D22" s="1" t="s">
        <v>377</v>
      </c>
      <c r="E22" s="1" t="s">
        <v>29</v>
      </c>
      <c r="F22" s="1" t="s">
        <v>185</v>
      </c>
      <c r="J22" s="60">
        <f t="shared" si="0"/>
        <v>0</v>
      </c>
      <c r="O22" s="62">
        <v>3</v>
      </c>
      <c r="P22" s="62">
        <v>166.5</v>
      </c>
      <c r="Q22" s="62">
        <v>0</v>
      </c>
      <c r="R22" s="63">
        <f t="shared" si="1"/>
        <v>166.5</v>
      </c>
      <c r="S22" s="62">
        <v>5</v>
      </c>
      <c r="T22" s="62">
        <v>7</v>
      </c>
      <c r="U22" s="62">
        <v>14</v>
      </c>
      <c r="V22" s="64">
        <v>14</v>
      </c>
      <c r="Z22" s="66">
        <f t="shared" si="2"/>
        <v>0</v>
      </c>
      <c r="BC22">
        <f t="shared" si="3"/>
        <v>14</v>
      </c>
      <c r="BD22">
        <f t="shared" si="4"/>
        <v>166.5</v>
      </c>
      <c r="BI22" s="31">
        <f t="shared" si="5"/>
        <v>14</v>
      </c>
      <c r="BJ22">
        <f t="shared" si="6"/>
        <v>166.5</v>
      </c>
    </row>
    <row r="23" spans="1:62" x14ac:dyDescent="0.25">
      <c r="A23" s="1">
        <v>15</v>
      </c>
      <c r="B23" s="1" t="s">
        <v>216</v>
      </c>
      <c r="C23" s="1" t="s">
        <v>312</v>
      </c>
      <c r="D23" s="1" t="s">
        <v>217</v>
      </c>
      <c r="E23" s="1" t="s">
        <v>29</v>
      </c>
      <c r="F23" s="1" t="s">
        <v>142</v>
      </c>
      <c r="G23" s="59">
        <v>1</v>
      </c>
      <c r="H23" s="59">
        <v>199</v>
      </c>
      <c r="I23" s="59">
        <v>0</v>
      </c>
      <c r="J23" s="60">
        <f t="shared" si="0"/>
        <v>199</v>
      </c>
      <c r="K23" s="59">
        <v>7</v>
      </c>
      <c r="L23" s="59">
        <v>7</v>
      </c>
      <c r="M23" s="59">
        <v>4</v>
      </c>
      <c r="N23" s="61">
        <v>4</v>
      </c>
      <c r="O23" s="62">
        <v>3</v>
      </c>
      <c r="P23" s="62">
        <v>0</v>
      </c>
      <c r="Q23" s="62">
        <v>0</v>
      </c>
      <c r="R23" s="63">
        <f t="shared" si="1"/>
        <v>0</v>
      </c>
      <c r="U23" s="62">
        <v>15</v>
      </c>
      <c r="V23" s="64">
        <v>90</v>
      </c>
      <c r="Z23" s="66">
        <f t="shared" si="2"/>
        <v>0</v>
      </c>
      <c r="BC23">
        <f t="shared" si="3"/>
        <v>94</v>
      </c>
      <c r="BD23">
        <f t="shared" si="4"/>
        <v>199</v>
      </c>
      <c r="BI23" s="31">
        <f t="shared" si="5"/>
        <v>94</v>
      </c>
      <c r="BJ23">
        <f t="shared" si="6"/>
        <v>199</v>
      </c>
    </row>
    <row r="24" spans="1:62" x14ac:dyDescent="0.25">
      <c r="A24" s="1">
        <v>16</v>
      </c>
      <c r="B24" s="1" t="s">
        <v>231</v>
      </c>
      <c r="C24" s="1" t="s">
        <v>319</v>
      </c>
      <c r="D24" s="1" t="s">
        <v>232</v>
      </c>
      <c r="E24" s="1" t="s">
        <v>29</v>
      </c>
      <c r="F24" s="1" t="s">
        <v>142</v>
      </c>
      <c r="G24" s="59">
        <v>1</v>
      </c>
      <c r="H24" s="59">
        <v>177</v>
      </c>
      <c r="I24" s="59">
        <v>0</v>
      </c>
      <c r="J24" s="60">
        <f t="shared" si="0"/>
        <v>177</v>
      </c>
      <c r="K24" s="59">
        <v>5.5</v>
      </c>
      <c r="L24" s="59">
        <v>6.5</v>
      </c>
      <c r="M24" s="59">
        <v>11</v>
      </c>
      <c r="N24" s="61">
        <v>11</v>
      </c>
      <c r="O24" s="62">
        <v>3</v>
      </c>
      <c r="P24" s="62">
        <v>0</v>
      </c>
      <c r="Q24" s="62">
        <v>0</v>
      </c>
      <c r="R24" s="63">
        <f t="shared" si="1"/>
        <v>0</v>
      </c>
      <c r="U24" s="62">
        <v>15</v>
      </c>
      <c r="V24" s="64">
        <v>90</v>
      </c>
      <c r="Z24" s="66">
        <f t="shared" si="2"/>
        <v>0</v>
      </c>
      <c r="BC24">
        <f t="shared" si="3"/>
        <v>101</v>
      </c>
      <c r="BD24">
        <f t="shared" si="4"/>
        <v>177</v>
      </c>
      <c r="BI24" s="31">
        <f t="shared" si="5"/>
        <v>101</v>
      </c>
      <c r="BJ24">
        <f t="shared" si="6"/>
        <v>177</v>
      </c>
    </row>
    <row r="25" spans="1:62" x14ac:dyDescent="0.25">
      <c r="A25" s="1">
        <v>17</v>
      </c>
      <c r="B25" s="1" t="s">
        <v>229</v>
      </c>
      <c r="C25" s="1" t="s">
        <v>318</v>
      </c>
      <c r="D25" s="1" t="s">
        <v>230</v>
      </c>
      <c r="E25" s="1" t="s">
        <v>29</v>
      </c>
      <c r="F25" s="1" t="s">
        <v>198</v>
      </c>
      <c r="G25" s="59">
        <v>1</v>
      </c>
      <c r="H25" s="59">
        <v>179.5</v>
      </c>
      <c r="I25" s="59">
        <v>0</v>
      </c>
      <c r="J25" s="60">
        <f t="shared" si="0"/>
        <v>179.5</v>
      </c>
      <c r="K25" s="59">
        <v>5</v>
      </c>
      <c r="L25" s="59">
        <v>6.5</v>
      </c>
      <c r="M25" s="59">
        <v>10</v>
      </c>
      <c r="N25" s="61">
        <v>10</v>
      </c>
      <c r="Q25" s="62">
        <v>0</v>
      </c>
      <c r="R25" s="63">
        <f t="shared" si="1"/>
        <v>0</v>
      </c>
      <c r="Z25" s="66">
        <f t="shared" si="2"/>
        <v>0</v>
      </c>
      <c r="BC25">
        <f t="shared" si="3"/>
        <v>10</v>
      </c>
      <c r="BD25">
        <f t="shared" si="4"/>
        <v>179.5</v>
      </c>
      <c r="BI25" s="31">
        <f t="shared" si="5"/>
        <v>10</v>
      </c>
      <c r="BJ25">
        <f t="shared" si="6"/>
        <v>179.5</v>
      </c>
    </row>
    <row r="26" spans="1:62" x14ac:dyDescent="0.25">
      <c r="A26" s="1">
        <v>18</v>
      </c>
      <c r="B26" s="1" t="s">
        <v>235</v>
      </c>
      <c r="C26" s="1" t="s">
        <v>321</v>
      </c>
      <c r="D26" s="1" t="s">
        <v>236</v>
      </c>
      <c r="E26" s="1" t="s">
        <v>29</v>
      </c>
      <c r="F26" s="1" t="s">
        <v>158</v>
      </c>
      <c r="G26" s="59">
        <v>1</v>
      </c>
      <c r="H26" s="59">
        <v>174.5</v>
      </c>
      <c r="I26" s="59">
        <v>0</v>
      </c>
      <c r="J26" s="60">
        <f t="shared" si="0"/>
        <v>174.5</v>
      </c>
      <c r="K26" s="59">
        <v>5.5</v>
      </c>
      <c r="L26" s="59">
        <v>6</v>
      </c>
      <c r="M26" s="59">
        <v>13</v>
      </c>
      <c r="N26" s="61">
        <v>13</v>
      </c>
      <c r="Q26" s="62">
        <v>0</v>
      </c>
      <c r="R26" s="63">
        <f t="shared" si="1"/>
        <v>0</v>
      </c>
      <c r="Z26" s="66">
        <f t="shared" si="2"/>
        <v>0</v>
      </c>
      <c r="BC26">
        <f t="shared" si="3"/>
        <v>13</v>
      </c>
      <c r="BD26">
        <f t="shared" si="4"/>
        <v>174.5</v>
      </c>
      <c r="BI26" s="31">
        <f t="shared" si="5"/>
        <v>13</v>
      </c>
      <c r="BJ26">
        <f t="shared" si="6"/>
        <v>174.5</v>
      </c>
    </row>
    <row r="27" spans="1:62" x14ac:dyDescent="0.25">
      <c r="A27" s="1">
        <v>19</v>
      </c>
      <c r="B27" s="1" t="s">
        <v>237</v>
      </c>
      <c r="C27" s="1" t="s">
        <v>322</v>
      </c>
      <c r="D27" s="1" t="s">
        <v>238</v>
      </c>
      <c r="E27" s="1" t="s">
        <v>29</v>
      </c>
      <c r="F27" s="1" t="s">
        <v>198</v>
      </c>
      <c r="G27" s="59">
        <v>1</v>
      </c>
      <c r="H27" s="59">
        <v>172</v>
      </c>
      <c r="I27" s="59">
        <v>0</v>
      </c>
      <c r="J27" s="60">
        <f t="shared" si="0"/>
        <v>172</v>
      </c>
      <c r="K27" s="59">
        <v>5.5</v>
      </c>
      <c r="L27" s="59">
        <v>6.5</v>
      </c>
      <c r="M27" s="59">
        <v>14</v>
      </c>
      <c r="N27" s="61">
        <v>14</v>
      </c>
      <c r="Q27" s="62">
        <v>0</v>
      </c>
      <c r="R27" s="63">
        <f t="shared" si="1"/>
        <v>0</v>
      </c>
      <c r="Z27" s="66">
        <f t="shared" si="2"/>
        <v>0</v>
      </c>
      <c r="BC27">
        <f t="shared" si="3"/>
        <v>14</v>
      </c>
      <c r="BD27">
        <f t="shared" si="4"/>
        <v>172</v>
      </c>
      <c r="BI27" s="31">
        <f t="shared" si="5"/>
        <v>14</v>
      </c>
      <c r="BJ27">
        <f t="shared" si="6"/>
        <v>172</v>
      </c>
    </row>
    <row r="28" spans="1:62" x14ac:dyDescent="0.25">
      <c r="A28" s="1">
        <v>20</v>
      </c>
      <c r="B28" s="1" t="s">
        <v>239</v>
      </c>
      <c r="C28" s="1" t="s">
        <v>323</v>
      </c>
      <c r="D28" s="1" t="s">
        <v>240</v>
      </c>
      <c r="E28" s="1" t="s">
        <v>29</v>
      </c>
      <c r="F28" s="1" t="s">
        <v>136</v>
      </c>
      <c r="G28" s="59">
        <v>1</v>
      </c>
      <c r="H28" s="59">
        <v>172</v>
      </c>
      <c r="I28" s="59">
        <v>0</v>
      </c>
      <c r="J28" s="60">
        <f t="shared" si="0"/>
        <v>172</v>
      </c>
      <c r="K28" s="59">
        <v>5.5</v>
      </c>
      <c r="L28" s="59">
        <v>6</v>
      </c>
      <c r="M28" s="59">
        <v>15</v>
      </c>
      <c r="N28" s="61">
        <v>15</v>
      </c>
      <c r="Q28" s="62">
        <v>0</v>
      </c>
      <c r="R28" s="63">
        <f t="shared" si="1"/>
        <v>0</v>
      </c>
      <c r="Z28" s="66">
        <f t="shared" si="2"/>
        <v>0</v>
      </c>
      <c r="BC28">
        <f t="shared" si="3"/>
        <v>15</v>
      </c>
      <c r="BD28">
        <f t="shared" si="4"/>
        <v>172</v>
      </c>
      <c r="BI28" s="31">
        <f t="shared" si="5"/>
        <v>15</v>
      </c>
      <c r="BJ28">
        <f t="shared" si="6"/>
        <v>172</v>
      </c>
    </row>
    <row r="29" spans="1:62" x14ac:dyDescent="0.25">
      <c r="A29" s="1">
        <v>21</v>
      </c>
      <c r="B29" s="1" t="s">
        <v>241</v>
      </c>
      <c r="C29" s="1" t="s">
        <v>324</v>
      </c>
      <c r="D29" s="1" t="s">
        <v>242</v>
      </c>
      <c r="E29" s="1" t="s">
        <v>29</v>
      </c>
      <c r="F29" s="1" t="s">
        <v>243</v>
      </c>
      <c r="G29" s="59">
        <v>1</v>
      </c>
      <c r="H29" s="59">
        <v>170.5</v>
      </c>
      <c r="I29" s="59">
        <v>0</v>
      </c>
      <c r="J29" s="60">
        <f t="shared" si="0"/>
        <v>170.5</v>
      </c>
      <c r="K29" s="59">
        <v>5</v>
      </c>
      <c r="L29" s="59">
        <v>6</v>
      </c>
      <c r="M29" s="59">
        <v>16</v>
      </c>
      <c r="N29" s="61">
        <v>16</v>
      </c>
      <c r="Q29" s="62">
        <v>0</v>
      </c>
      <c r="R29" s="63">
        <f t="shared" si="1"/>
        <v>0</v>
      </c>
      <c r="Z29" s="66">
        <f t="shared" si="2"/>
        <v>0</v>
      </c>
      <c r="BC29">
        <f t="shared" si="3"/>
        <v>16</v>
      </c>
      <c r="BD29">
        <f t="shared" si="4"/>
        <v>170.5</v>
      </c>
      <c r="BI29" s="31">
        <f t="shared" si="5"/>
        <v>16</v>
      </c>
      <c r="BJ29">
        <f t="shared" si="6"/>
        <v>170.5</v>
      </c>
    </row>
    <row r="30" spans="1:62" x14ac:dyDescent="0.25">
      <c r="A30" s="1">
        <v>22</v>
      </c>
      <c r="B30" s="1" t="s">
        <v>244</v>
      </c>
      <c r="C30" s="1" t="s">
        <v>325</v>
      </c>
      <c r="D30" s="1" t="s">
        <v>245</v>
      </c>
      <c r="E30" s="1" t="s">
        <v>29</v>
      </c>
      <c r="F30" s="1" t="s">
        <v>155</v>
      </c>
      <c r="G30" s="59">
        <v>1</v>
      </c>
      <c r="H30" s="59">
        <v>169</v>
      </c>
      <c r="I30" s="59">
        <v>0</v>
      </c>
      <c r="J30" s="60">
        <f t="shared" si="0"/>
        <v>169</v>
      </c>
      <c r="K30" s="59">
        <v>5.5</v>
      </c>
      <c r="L30" s="59">
        <v>6</v>
      </c>
      <c r="M30" s="59">
        <v>17</v>
      </c>
      <c r="N30" s="61">
        <v>17</v>
      </c>
      <c r="Q30" s="62">
        <v>0</v>
      </c>
      <c r="R30" s="63">
        <f t="shared" si="1"/>
        <v>0</v>
      </c>
      <c r="Z30" s="66">
        <f t="shared" si="2"/>
        <v>0</v>
      </c>
      <c r="BC30">
        <f t="shared" si="3"/>
        <v>17</v>
      </c>
      <c r="BD30">
        <f t="shared" si="4"/>
        <v>169</v>
      </c>
      <c r="BI30" s="31">
        <f t="shared" si="5"/>
        <v>17</v>
      </c>
      <c r="BJ30">
        <f t="shared" si="6"/>
        <v>169</v>
      </c>
    </row>
  </sheetData>
  <sheetProtection sheet="1" objects="1" scenarios="1"/>
  <sortState xmlns:xlrd2="http://schemas.microsoft.com/office/spreadsheetml/2017/richdata2" ref="A9:BN30">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5"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466 AC8:AD65466 U8:V65466 AK8:AL65466 AS8:AT65466 BA8:BB65466" xr:uid="{00000000-0002-0000-0400-000003000000}">
      <formula1>0</formula1>
      <formula2>999</formula2>
    </dataValidation>
    <dataValidation type="decimal" allowBlank="1" showInputMessage="1" showErrorMessage="1" sqref="K1:L2 S1:T2 AY1:AZ2 AQ1:AR2 AI1:AJ2 AA1:AB2 K8:L65466 AA8:AB65466 S8:T65466 AI8:AJ65466 AQ8:AR65466 AY8:AZ65466" xr:uid="{00000000-0002-0000-0400-000004000000}">
      <formula1>0</formula1>
      <formula2>99</formula2>
    </dataValidation>
    <dataValidation type="decimal" allowBlank="1" showInputMessage="1" showErrorMessage="1" sqref="H1:I2 P1:Q2 AV1:AW2 AN1:AO2 AF1:AG2 X1:Y2 H8:I65466 X8:Y65466 P8:Q65466 AF8:AG65466 AN8:AO65466 AV8:AW65466" xr:uid="{00000000-0002-0000-0400-000005000000}">
      <formula1>0</formula1>
      <formula2>400</formula2>
    </dataValidation>
    <dataValidation operator="lessThanOrEqual" allowBlank="1" showInputMessage="1" showErrorMessage="1" sqref="BC9:BD30 AH8 AP8 AX8 J8:J30 J1:J2 R1:R2 AX1:AX2 AP1:AP2 AH1:AH2 Z1:Z2 BC1:BK8 BL1:BL4 BL7:BL8 Z8:Z30 R8:R30 BI9:BJ30" xr:uid="{00000000-0002-0000-0400-000006000000}"/>
    <dataValidation type="list" allowBlank="1" showInputMessage="1" showErrorMessage="1" sqref="BM1:BM2 BM9:BM65466" xr:uid="{00000000-0002-0000-0400-000007000000}">
      <formula1>"ja,nee"</formula1>
    </dataValidation>
    <dataValidation type="decimal" operator="lessThanOrEqual" allowBlank="1" showInputMessage="1" showErrorMessage="1" sqref="AH9:AH65466 AP9:AP65466 AX9:AX65466 R31:R65466 J31:J65466 Z31:Z65466 BC31:BD65466 BE9:BH65466 BK9:BL65466 BI31:BJ6546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102" t="s">
        <v>9</v>
      </c>
      <c r="B3" s="103"/>
      <c r="C3" s="104" t="str">
        <f>Instellingen!B3</f>
        <v>Regio West Veluwe</v>
      </c>
      <c r="D3" s="105"/>
      <c r="E3" s="106"/>
      <c r="F3" s="102"/>
      <c r="G3" s="107"/>
      <c r="H3" s="107"/>
      <c r="I3" s="107"/>
      <c r="J3" s="107"/>
      <c r="K3" s="107"/>
      <c r="L3" s="107"/>
      <c r="M3" s="107"/>
      <c r="N3" s="103"/>
      <c r="O3" s="104"/>
      <c r="P3" s="105"/>
      <c r="Q3" s="105"/>
      <c r="R3" s="105"/>
      <c r="S3" s="105"/>
      <c r="T3" s="105"/>
      <c r="U3" s="105"/>
      <c r="V3" s="106"/>
      <c r="W3" s="142"/>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4"/>
      <c r="BC3" s="102" t="s">
        <v>41</v>
      </c>
      <c r="BD3" s="107"/>
      <c r="BE3" s="107"/>
      <c r="BF3" s="107"/>
      <c r="BG3" s="107"/>
      <c r="BH3" s="107"/>
      <c r="BI3" s="107"/>
      <c r="BJ3" s="107"/>
      <c r="BK3" s="103"/>
      <c r="BL3" s="19">
        <f>Instellingen!B6</f>
        <v>3</v>
      </c>
      <c r="BM3" s="74"/>
      <c r="BN3" s="111"/>
    </row>
    <row r="4" spans="1:66" x14ac:dyDescent="0.25">
      <c r="A4" s="102" t="s">
        <v>10</v>
      </c>
      <c r="B4" s="103"/>
      <c r="C4" s="104" t="s">
        <v>50</v>
      </c>
      <c r="D4" s="105"/>
      <c r="E4" s="106"/>
      <c r="F4" s="102" t="s">
        <v>72</v>
      </c>
      <c r="G4" s="107"/>
      <c r="H4" s="107"/>
      <c r="I4" s="107"/>
      <c r="J4" s="107"/>
      <c r="K4" s="107"/>
      <c r="L4" s="107"/>
      <c r="M4" s="107"/>
      <c r="N4" s="103"/>
      <c r="O4" s="104">
        <f>Instellingen!B7</f>
        <v>1</v>
      </c>
      <c r="P4" s="105"/>
      <c r="Q4" s="105"/>
      <c r="R4" s="105"/>
      <c r="S4" s="105"/>
      <c r="T4" s="105"/>
      <c r="U4" s="105"/>
      <c r="V4" s="106"/>
      <c r="W4" s="145"/>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7"/>
      <c r="BC4" s="102"/>
      <c r="BD4" s="107"/>
      <c r="BE4" s="107"/>
      <c r="BF4" s="107"/>
      <c r="BG4" s="107"/>
      <c r="BH4" s="107"/>
      <c r="BI4" s="107"/>
      <c r="BJ4" s="107"/>
      <c r="BK4" s="103"/>
      <c r="BL4" s="19"/>
      <c r="BM4" s="75"/>
      <c r="BN4" s="114"/>
    </row>
    <row r="5" spans="1:66" x14ac:dyDescent="0.25">
      <c r="A5" s="102" t="s">
        <v>11</v>
      </c>
      <c r="B5" s="103"/>
      <c r="C5" s="104"/>
      <c r="D5" s="105"/>
      <c r="E5" s="106"/>
      <c r="F5" s="102" t="s">
        <v>12</v>
      </c>
      <c r="G5" s="107"/>
      <c r="H5" s="107"/>
      <c r="I5" s="107"/>
      <c r="J5" s="107"/>
      <c r="K5" s="107"/>
      <c r="L5" s="107"/>
      <c r="M5" s="107"/>
      <c r="N5" s="103"/>
      <c r="O5" s="104">
        <f>Instellingen!B5</f>
        <v>99</v>
      </c>
      <c r="P5" s="105"/>
      <c r="Q5" s="105"/>
      <c r="R5" s="105"/>
      <c r="S5" s="105"/>
      <c r="T5" s="105"/>
      <c r="U5" s="105"/>
      <c r="V5" s="106"/>
      <c r="W5" s="148"/>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50"/>
      <c r="BC5" s="102"/>
      <c r="BD5" s="107"/>
      <c r="BE5" s="107"/>
      <c r="BF5" s="107"/>
      <c r="BG5" s="107"/>
      <c r="BH5" s="107"/>
      <c r="BI5" s="107"/>
      <c r="BJ5" s="107"/>
      <c r="BK5" s="103"/>
      <c r="BL5" s="19"/>
      <c r="BM5" s="75"/>
      <c r="BN5" s="114"/>
    </row>
    <row r="6" spans="1:66" ht="12.75" customHeight="1" x14ac:dyDescent="0.25">
      <c r="A6" s="137"/>
      <c r="B6" s="138"/>
      <c r="C6" s="138"/>
      <c r="D6" s="138"/>
      <c r="E6" s="139"/>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c r="BJ6" s="56"/>
      <c r="BK6" s="36"/>
      <c r="BL6" s="73"/>
      <c r="BM6" s="75"/>
      <c r="BN6" s="114"/>
    </row>
    <row r="7" spans="1:66" ht="12.75" customHeight="1" x14ac:dyDescent="0.25">
      <c r="A7" s="140"/>
      <c r="B7" s="140"/>
      <c r="C7" s="140"/>
      <c r="D7" s="140"/>
      <c r="E7" s="141"/>
      <c r="F7" s="57" t="s">
        <v>15</v>
      </c>
      <c r="G7" s="134" t="str">
        <f>Instellingen!C36</f>
        <v>9/10 mei</v>
      </c>
      <c r="H7" s="126"/>
      <c r="I7" s="126"/>
      <c r="J7" s="126"/>
      <c r="K7" s="126"/>
      <c r="L7" s="126"/>
      <c r="M7" s="126"/>
      <c r="N7" s="127"/>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76"/>
      <c r="BN7" s="11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500-000000000000}">
      <formula1>500</formula1>
    </dataValidation>
    <dataValidation type="whole" operator="lessThan" allowBlank="1" showInputMessage="1" showErrorMessage="1" error="De waarde is maximaal 200" sqref="BB2 AL2 AT2 AL8:AL65536 AT8:AT65536 BB8:BB65536 V8:V65536 N8:N65536 AD8:AD65536" xr:uid="{00000000-0002-0000-0500-000001000000}">
      <formula1>200</formula1>
    </dataValidation>
    <dataValidation operator="lessThan" allowBlank="1" showInputMessage="1" showErrorMessage="1" error="De waarde is maximaal 500" sqref="R8:T8 AA8:AB8 AI8:AJ8 AQ8:AR8 AY8:AZ8 H8:L8" xr:uid="{00000000-0002-0000-0500-000002000000}"/>
    <dataValidation type="whole" allowBlank="1" showInputMessage="1" showErrorMessage="1" sqref="BL3:BM3 O4" xr:uid="{00000000-0002-0000-0500-000003000000}">
      <formula1>1</formula1>
      <formula2>4</formula2>
    </dataValidation>
    <dataValidation type="whole" allowBlank="1" showInputMessage="1" showErrorMessage="1" sqref="BL4:BM4" xr:uid="{00000000-0002-0000-0500-000004000000}">
      <formula1>1</formula1>
      <formula2>2</formula2>
    </dataValidation>
    <dataValidation type="whole" operator="lessThan" allowBlank="1" showInputMessage="1" showErrorMessage="1" sqref="BL5:BM5" xr:uid="{00000000-0002-0000-0500-000005000000}">
      <formula1>9</formula1>
    </dataValidation>
    <dataValidation type="whole" operator="lessThan" allowBlank="1" showInputMessage="1" showErrorMessage="1" sqref="BL6:BM6" xr:uid="{00000000-0002-0000-0500-000006000000}">
      <formula1>340</formula1>
    </dataValidation>
    <dataValidation type="whole" operator="lessThanOrEqual" allowBlank="1" showInputMessage="1" showErrorMessage="1" sqref="X9:Z65536 X2:Z2 P2:Q2 P8:Q8 X8:Z8 P9:Q65536" xr:uid="{00000000-0002-0000-0500-000007000000}">
      <formula1>340</formula1>
    </dataValidation>
    <dataValidation type="whole" operator="lessThan" allowBlank="1" showInputMessage="1" showErrorMessage="1" sqref="U2 U8:U65536" xr:uid="{00000000-0002-0000-0500-000008000000}">
      <formula1>999</formula1>
    </dataValidation>
    <dataValidation type="whole" operator="lessThanOrEqual" allowBlank="1" showInputMessage="1" showErrorMessage="1" error="De waarde is maximaal 200" sqref="AN2:AO2 AV2:AW2 AF2:AG2 AN8:AO65536 AF8:AG65536 AV8:AW65536" xr:uid="{00000000-0002-0000-0500-000009000000}">
      <formula1>340</formula1>
    </dataValidation>
    <dataValidation type="whole" operator="lessThanOrEqual" allowBlank="1" showInputMessage="1" showErrorMessage="1" sqref="O5" xr:uid="{00000000-0002-0000-0500-00000A000000}">
      <formula1>999</formula1>
    </dataValidation>
    <dataValidation type="whole" operator="lessThan" allowBlank="1" showInputMessage="1" showErrorMessage="1" sqref="O3" xr:uid="{00000000-0002-0000-0500-00000B000000}">
      <formula1>99</formula1>
    </dataValidation>
    <dataValidation operator="lessThanOrEqual" allowBlank="1" showInputMessage="1" showErrorMessage="1" sqref="W1:W3 W8:W65536" xr:uid="{00000000-0002-0000-0500-00000C000000}"/>
    <dataValidation operator="lessThanOrEqual" allowBlank="1" showInputMessage="1" showErrorMessage="1" error="De waarde is maximaal 200" sqref="AM1:AM2 AU1:AU2 AE1:AE2 AM8:AM65536 AE8:AE65536 AU8:AU65536" xr:uid="{00000000-0002-0000-05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1"/>
  <dimension ref="A1:BN25"/>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A19" sqref="A19"/>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4</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30</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180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361</v>
      </c>
      <c r="C9" s="1" t="s">
        <v>395</v>
      </c>
      <c r="D9" s="1" t="s">
        <v>362</v>
      </c>
      <c r="E9" s="1" t="s">
        <v>30</v>
      </c>
      <c r="F9" s="1" t="s">
        <v>142</v>
      </c>
      <c r="I9" s="59">
        <v>0</v>
      </c>
      <c r="J9" s="60">
        <f t="shared" ref="J9:J25" si="0">H9+I9</f>
        <v>0</v>
      </c>
      <c r="O9" s="62">
        <v>2</v>
      </c>
      <c r="P9" s="62">
        <v>203</v>
      </c>
      <c r="Q9" s="62">
        <v>0</v>
      </c>
      <c r="R9" s="63">
        <f t="shared" ref="R9:R25" si="1">P9+Q9</f>
        <v>203</v>
      </c>
      <c r="S9" s="62">
        <v>7</v>
      </c>
      <c r="T9" s="62">
        <v>7.5</v>
      </c>
      <c r="U9" s="62">
        <v>1</v>
      </c>
      <c r="V9" s="64">
        <v>1</v>
      </c>
      <c r="Z9" s="66">
        <f t="shared" ref="Z9:Z25" si="2">X9+Y9</f>
        <v>0</v>
      </c>
      <c r="BC9">
        <f t="shared" ref="BC9:BC25" si="3">N9+V9+AD9+AL9+AT9+BB9</f>
        <v>1</v>
      </c>
      <c r="BD9">
        <f t="shared" ref="BD9:BD25" si="4">J9+R9+Z9+AH9+AP9+AX9</f>
        <v>203</v>
      </c>
      <c r="BI9" s="31">
        <f t="shared" ref="BI9:BI25" si="5">BC9-BE9-BF9</f>
        <v>1</v>
      </c>
      <c r="BJ9">
        <f t="shared" ref="BJ9:BJ25" si="6">BD9-BG9-BH9</f>
        <v>203</v>
      </c>
    </row>
    <row r="10" spans="1:66" x14ac:dyDescent="0.25">
      <c r="A10" s="1">
        <v>2</v>
      </c>
      <c r="B10" s="1" t="s">
        <v>251</v>
      </c>
      <c r="C10" s="1" t="s">
        <v>316</v>
      </c>
      <c r="D10" s="1" t="s">
        <v>252</v>
      </c>
      <c r="E10" s="1" t="s">
        <v>30</v>
      </c>
      <c r="F10" s="1" t="s">
        <v>226</v>
      </c>
      <c r="G10" s="59">
        <v>1</v>
      </c>
      <c r="H10" s="59">
        <v>191.5</v>
      </c>
      <c r="I10" s="59">
        <v>0</v>
      </c>
      <c r="J10" s="60">
        <f t="shared" si="0"/>
        <v>191.5</v>
      </c>
      <c r="K10" s="59">
        <v>7</v>
      </c>
      <c r="L10" s="59">
        <v>7</v>
      </c>
      <c r="M10" s="59">
        <v>3</v>
      </c>
      <c r="N10" s="61">
        <v>3</v>
      </c>
      <c r="O10" s="62">
        <v>2</v>
      </c>
      <c r="P10" s="62">
        <v>191</v>
      </c>
      <c r="Q10" s="62">
        <v>0</v>
      </c>
      <c r="R10" s="63">
        <f t="shared" si="1"/>
        <v>191</v>
      </c>
      <c r="S10" s="62">
        <v>6.5</v>
      </c>
      <c r="T10" s="62">
        <v>7</v>
      </c>
      <c r="U10" s="62">
        <v>2</v>
      </c>
      <c r="V10" s="64">
        <v>2</v>
      </c>
      <c r="Z10" s="66">
        <f t="shared" si="2"/>
        <v>0</v>
      </c>
      <c r="BC10">
        <f t="shared" si="3"/>
        <v>5</v>
      </c>
      <c r="BD10">
        <f t="shared" si="4"/>
        <v>382.5</v>
      </c>
      <c r="BI10" s="31">
        <f t="shared" si="5"/>
        <v>5</v>
      </c>
      <c r="BJ10">
        <f t="shared" si="6"/>
        <v>382.5</v>
      </c>
    </row>
    <row r="11" spans="1:66" x14ac:dyDescent="0.25">
      <c r="A11" s="1">
        <v>3</v>
      </c>
      <c r="B11" s="1" t="s">
        <v>363</v>
      </c>
      <c r="C11" s="1" t="s">
        <v>396</v>
      </c>
      <c r="D11" s="1" t="s">
        <v>364</v>
      </c>
      <c r="E11" s="1" t="s">
        <v>30</v>
      </c>
      <c r="F11" s="1" t="s">
        <v>127</v>
      </c>
      <c r="I11" s="59">
        <v>0</v>
      </c>
      <c r="J11" s="60">
        <f t="shared" si="0"/>
        <v>0</v>
      </c>
      <c r="O11" s="62">
        <v>2</v>
      </c>
      <c r="P11" s="62">
        <v>187.5</v>
      </c>
      <c r="Q11" s="62">
        <v>0</v>
      </c>
      <c r="R11" s="63">
        <f t="shared" si="1"/>
        <v>187.5</v>
      </c>
      <c r="S11" s="62">
        <v>6</v>
      </c>
      <c r="T11" s="62">
        <v>7.5</v>
      </c>
      <c r="U11" s="62">
        <v>3</v>
      </c>
      <c r="V11" s="64">
        <v>3</v>
      </c>
      <c r="Z11" s="66">
        <f t="shared" si="2"/>
        <v>0</v>
      </c>
      <c r="BC11">
        <f t="shared" si="3"/>
        <v>3</v>
      </c>
      <c r="BD11">
        <f t="shared" si="4"/>
        <v>187.5</v>
      </c>
      <c r="BI11" s="31">
        <f t="shared" si="5"/>
        <v>3</v>
      </c>
      <c r="BJ11">
        <f t="shared" si="6"/>
        <v>187.5</v>
      </c>
    </row>
    <row r="12" spans="1:66" x14ac:dyDescent="0.25">
      <c r="A12" s="1">
        <v>4</v>
      </c>
      <c r="B12" s="1" t="s">
        <v>249</v>
      </c>
      <c r="C12" s="1" t="s">
        <v>312</v>
      </c>
      <c r="D12" s="1" t="s">
        <v>250</v>
      </c>
      <c r="E12" s="1" t="s">
        <v>30</v>
      </c>
      <c r="F12" s="1" t="s">
        <v>142</v>
      </c>
      <c r="G12" s="59">
        <v>1</v>
      </c>
      <c r="H12" s="59">
        <v>197</v>
      </c>
      <c r="I12" s="59">
        <v>0</v>
      </c>
      <c r="J12" s="60">
        <f t="shared" si="0"/>
        <v>197</v>
      </c>
      <c r="K12" s="59">
        <v>6.5</v>
      </c>
      <c r="L12" s="59">
        <v>7</v>
      </c>
      <c r="M12" s="59">
        <v>2</v>
      </c>
      <c r="N12" s="61">
        <v>2</v>
      </c>
      <c r="O12" s="62">
        <v>2</v>
      </c>
      <c r="P12" s="62">
        <v>183.5</v>
      </c>
      <c r="Q12" s="62">
        <v>0</v>
      </c>
      <c r="R12" s="63">
        <f t="shared" si="1"/>
        <v>183.5</v>
      </c>
      <c r="S12" s="62">
        <v>5.5</v>
      </c>
      <c r="T12" s="62">
        <v>6.5</v>
      </c>
      <c r="U12" s="62">
        <v>4</v>
      </c>
      <c r="V12" s="64">
        <v>4</v>
      </c>
      <c r="Z12" s="66">
        <f t="shared" si="2"/>
        <v>0</v>
      </c>
      <c r="BC12">
        <f t="shared" si="3"/>
        <v>6</v>
      </c>
      <c r="BD12">
        <f t="shared" si="4"/>
        <v>380.5</v>
      </c>
      <c r="BI12" s="31">
        <f t="shared" si="5"/>
        <v>6</v>
      </c>
      <c r="BJ12">
        <f t="shared" si="6"/>
        <v>380.5</v>
      </c>
    </row>
    <row r="13" spans="1:66" x14ac:dyDescent="0.25">
      <c r="A13" s="1">
        <v>5</v>
      </c>
      <c r="B13" s="1" t="s">
        <v>253</v>
      </c>
      <c r="C13" s="1" t="s">
        <v>327</v>
      </c>
      <c r="D13" s="1" t="s">
        <v>254</v>
      </c>
      <c r="E13" s="1" t="s">
        <v>30</v>
      </c>
      <c r="F13" s="1" t="s">
        <v>185</v>
      </c>
      <c r="G13" s="59">
        <v>1</v>
      </c>
      <c r="H13" s="59">
        <v>179.5</v>
      </c>
      <c r="I13" s="59">
        <v>0</v>
      </c>
      <c r="J13" s="60">
        <f t="shared" si="0"/>
        <v>179.5</v>
      </c>
      <c r="K13" s="59">
        <v>6.5</v>
      </c>
      <c r="L13" s="59">
        <v>6</v>
      </c>
      <c r="M13" s="59">
        <v>4</v>
      </c>
      <c r="N13" s="61">
        <v>4</v>
      </c>
      <c r="O13" s="62">
        <v>2</v>
      </c>
      <c r="P13" s="62">
        <v>181.5</v>
      </c>
      <c r="Q13" s="62">
        <v>0</v>
      </c>
      <c r="R13" s="63">
        <f t="shared" si="1"/>
        <v>181.5</v>
      </c>
      <c r="S13" s="62">
        <v>6</v>
      </c>
      <c r="T13" s="62">
        <v>6.5</v>
      </c>
      <c r="U13" s="62">
        <v>5</v>
      </c>
      <c r="V13" s="64">
        <v>5</v>
      </c>
      <c r="Z13" s="66">
        <f t="shared" si="2"/>
        <v>0</v>
      </c>
      <c r="BC13">
        <f t="shared" si="3"/>
        <v>9</v>
      </c>
      <c r="BD13">
        <f t="shared" si="4"/>
        <v>361</v>
      </c>
      <c r="BI13" s="31">
        <f t="shared" si="5"/>
        <v>9</v>
      </c>
      <c r="BJ13">
        <f t="shared" si="6"/>
        <v>361</v>
      </c>
    </row>
    <row r="14" spans="1:66" x14ac:dyDescent="0.25">
      <c r="A14" s="1">
        <v>6</v>
      </c>
      <c r="B14" s="1" t="s">
        <v>365</v>
      </c>
      <c r="C14" s="1" t="s">
        <v>397</v>
      </c>
      <c r="D14" s="1" t="s">
        <v>366</v>
      </c>
      <c r="E14" s="1" t="s">
        <v>30</v>
      </c>
      <c r="F14" s="1" t="s">
        <v>155</v>
      </c>
      <c r="I14" s="59">
        <v>0</v>
      </c>
      <c r="J14" s="60">
        <f t="shared" si="0"/>
        <v>0</v>
      </c>
      <c r="O14" s="62">
        <v>2</v>
      </c>
      <c r="P14" s="62">
        <v>174.5</v>
      </c>
      <c r="Q14" s="62">
        <v>0</v>
      </c>
      <c r="R14" s="63">
        <f t="shared" si="1"/>
        <v>174.5</v>
      </c>
      <c r="S14" s="62">
        <v>6</v>
      </c>
      <c r="T14" s="62">
        <v>6.5</v>
      </c>
      <c r="U14" s="62">
        <v>6</v>
      </c>
      <c r="V14" s="64">
        <v>6</v>
      </c>
      <c r="Z14" s="66">
        <f t="shared" si="2"/>
        <v>0</v>
      </c>
      <c r="BC14">
        <f t="shared" si="3"/>
        <v>6</v>
      </c>
      <c r="BD14">
        <f t="shared" si="4"/>
        <v>174.5</v>
      </c>
      <c r="BI14" s="31">
        <f t="shared" si="5"/>
        <v>6</v>
      </c>
      <c r="BJ14">
        <f t="shared" si="6"/>
        <v>174.5</v>
      </c>
    </row>
    <row r="15" spans="1:66" x14ac:dyDescent="0.25">
      <c r="A15" s="1">
        <v>7</v>
      </c>
      <c r="B15" s="1" t="s">
        <v>367</v>
      </c>
      <c r="C15" s="1" t="s">
        <v>398</v>
      </c>
      <c r="D15" s="1" t="s">
        <v>368</v>
      </c>
      <c r="E15" s="1" t="s">
        <v>30</v>
      </c>
      <c r="F15" s="1" t="s">
        <v>139</v>
      </c>
      <c r="I15" s="59">
        <v>0</v>
      </c>
      <c r="J15" s="60">
        <f t="shared" si="0"/>
        <v>0</v>
      </c>
      <c r="O15" s="62">
        <v>2</v>
      </c>
      <c r="P15" s="62">
        <v>173.5</v>
      </c>
      <c r="Q15" s="62">
        <v>0</v>
      </c>
      <c r="R15" s="63">
        <f t="shared" si="1"/>
        <v>173.5</v>
      </c>
      <c r="S15" s="62">
        <v>6</v>
      </c>
      <c r="T15" s="62">
        <v>7</v>
      </c>
      <c r="U15" s="62">
        <v>7</v>
      </c>
      <c r="V15" s="64">
        <v>7</v>
      </c>
      <c r="Z15" s="66">
        <f t="shared" si="2"/>
        <v>0</v>
      </c>
      <c r="BC15">
        <f t="shared" si="3"/>
        <v>7</v>
      </c>
      <c r="BD15">
        <f t="shared" si="4"/>
        <v>173.5</v>
      </c>
      <c r="BI15" s="31">
        <f t="shared" si="5"/>
        <v>7</v>
      </c>
      <c r="BJ15">
        <f t="shared" si="6"/>
        <v>173.5</v>
      </c>
    </row>
    <row r="16" spans="1:66" x14ac:dyDescent="0.25">
      <c r="A16" s="1">
        <v>8</v>
      </c>
      <c r="B16" s="87" t="s">
        <v>246</v>
      </c>
      <c r="C16" s="1" t="s">
        <v>326</v>
      </c>
      <c r="D16" s="1" t="s">
        <v>247</v>
      </c>
      <c r="E16" s="1" t="s">
        <v>30</v>
      </c>
      <c r="F16" s="1" t="s">
        <v>248</v>
      </c>
      <c r="G16" s="59">
        <v>1</v>
      </c>
      <c r="H16" s="59">
        <v>203.5</v>
      </c>
      <c r="I16" s="59">
        <v>0</v>
      </c>
      <c r="J16" s="60">
        <f t="shared" si="0"/>
        <v>203.5</v>
      </c>
      <c r="K16" s="59">
        <v>7</v>
      </c>
      <c r="L16" s="59">
        <v>7</v>
      </c>
      <c r="M16" s="59">
        <v>1</v>
      </c>
      <c r="N16" s="61">
        <v>1</v>
      </c>
      <c r="Q16" s="62">
        <v>0</v>
      </c>
      <c r="R16" s="63">
        <f t="shared" si="1"/>
        <v>0</v>
      </c>
      <c r="Z16" s="66">
        <f t="shared" si="2"/>
        <v>0</v>
      </c>
      <c r="BC16">
        <f t="shared" si="3"/>
        <v>1</v>
      </c>
      <c r="BD16">
        <f t="shared" si="4"/>
        <v>203.5</v>
      </c>
      <c r="BI16" s="31">
        <f t="shared" si="5"/>
        <v>1</v>
      </c>
      <c r="BJ16">
        <f t="shared" si="6"/>
        <v>203.5</v>
      </c>
    </row>
    <row r="17" spans="1:62" x14ac:dyDescent="0.25">
      <c r="A17" s="1">
        <v>9</v>
      </c>
      <c r="B17" s="1" t="s">
        <v>255</v>
      </c>
      <c r="C17" s="1" t="s">
        <v>328</v>
      </c>
      <c r="D17" s="1" t="s">
        <v>256</v>
      </c>
      <c r="E17" s="1" t="s">
        <v>30</v>
      </c>
      <c r="F17" s="1" t="s">
        <v>133</v>
      </c>
      <c r="G17" s="59">
        <v>1</v>
      </c>
      <c r="H17" s="59">
        <v>175</v>
      </c>
      <c r="I17" s="59">
        <v>0</v>
      </c>
      <c r="J17" s="60">
        <f t="shared" si="0"/>
        <v>175</v>
      </c>
      <c r="K17" s="59">
        <v>6</v>
      </c>
      <c r="L17" s="59">
        <v>6</v>
      </c>
      <c r="M17" s="59">
        <v>5</v>
      </c>
      <c r="N17" s="61">
        <v>5</v>
      </c>
      <c r="Q17" s="62">
        <v>0</v>
      </c>
      <c r="R17" s="63">
        <f t="shared" si="1"/>
        <v>0</v>
      </c>
      <c r="Z17" s="66">
        <f t="shared" si="2"/>
        <v>0</v>
      </c>
      <c r="BC17">
        <f t="shared" si="3"/>
        <v>5</v>
      </c>
      <c r="BD17">
        <f t="shared" si="4"/>
        <v>175</v>
      </c>
      <c r="BI17" s="31">
        <f t="shared" si="5"/>
        <v>5</v>
      </c>
      <c r="BJ17">
        <f t="shared" si="6"/>
        <v>175</v>
      </c>
    </row>
    <row r="18" spans="1:62" x14ac:dyDescent="0.25">
      <c r="A18" s="1">
        <v>10</v>
      </c>
      <c r="B18" s="1" t="s">
        <v>257</v>
      </c>
      <c r="C18" s="1" t="s">
        <v>329</v>
      </c>
      <c r="D18" s="1" t="s">
        <v>258</v>
      </c>
      <c r="E18" s="1" t="s">
        <v>30</v>
      </c>
      <c r="F18" s="1" t="s">
        <v>172</v>
      </c>
      <c r="G18" s="59">
        <v>1</v>
      </c>
      <c r="H18" s="59">
        <v>174.5</v>
      </c>
      <c r="I18" s="59">
        <v>0</v>
      </c>
      <c r="J18" s="60">
        <f t="shared" si="0"/>
        <v>174.5</v>
      </c>
      <c r="K18" s="59">
        <v>5.5</v>
      </c>
      <c r="L18" s="59">
        <v>6</v>
      </c>
      <c r="M18" s="59">
        <v>6</v>
      </c>
      <c r="N18" s="61">
        <v>6</v>
      </c>
      <c r="Q18" s="62">
        <v>0</v>
      </c>
      <c r="R18" s="63">
        <f t="shared" si="1"/>
        <v>0</v>
      </c>
      <c r="Z18" s="66">
        <f t="shared" si="2"/>
        <v>0</v>
      </c>
      <c r="BC18">
        <f t="shared" si="3"/>
        <v>6</v>
      </c>
      <c r="BD18">
        <f t="shared" si="4"/>
        <v>174.5</v>
      </c>
      <c r="BI18" s="31">
        <f t="shared" si="5"/>
        <v>6</v>
      </c>
      <c r="BJ18">
        <f t="shared" si="6"/>
        <v>174.5</v>
      </c>
    </row>
    <row r="19" spans="1:62" x14ac:dyDescent="0.25">
      <c r="E19" s="1" t="s">
        <v>30</v>
      </c>
      <c r="J19" s="60">
        <f t="shared" si="0"/>
        <v>0</v>
      </c>
      <c r="Q19" s="62">
        <v>0</v>
      </c>
      <c r="R19" s="63">
        <f t="shared" si="1"/>
        <v>0</v>
      </c>
      <c r="Z19" s="66">
        <f t="shared" si="2"/>
        <v>0</v>
      </c>
      <c r="BC19">
        <f t="shared" si="3"/>
        <v>0</v>
      </c>
      <c r="BD19">
        <f t="shared" si="4"/>
        <v>0</v>
      </c>
      <c r="BI19" s="31">
        <f t="shared" si="5"/>
        <v>0</v>
      </c>
      <c r="BJ19">
        <f t="shared" si="6"/>
        <v>0</v>
      </c>
    </row>
    <row r="20" spans="1:62" x14ac:dyDescent="0.25">
      <c r="E20" s="1" t="s">
        <v>30</v>
      </c>
      <c r="J20" s="60">
        <f t="shared" si="0"/>
        <v>0</v>
      </c>
      <c r="Q20" s="62">
        <v>0</v>
      </c>
      <c r="R20" s="63">
        <f t="shared" si="1"/>
        <v>0</v>
      </c>
      <c r="Z20" s="66">
        <f t="shared" si="2"/>
        <v>0</v>
      </c>
      <c r="BC20">
        <f t="shared" si="3"/>
        <v>0</v>
      </c>
      <c r="BD20">
        <f t="shared" si="4"/>
        <v>0</v>
      </c>
      <c r="BI20" s="31">
        <f t="shared" si="5"/>
        <v>0</v>
      </c>
      <c r="BJ20">
        <f t="shared" si="6"/>
        <v>0</v>
      </c>
    </row>
    <row r="21" spans="1:62" x14ac:dyDescent="0.25">
      <c r="E21" s="1" t="s">
        <v>30</v>
      </c>
      <c r="J21" s="60">
        <f t="shared" si="0"/>
        <v>0</v>
      </c>
      <c r="Q21" s="62">
        <v>0</v>
      </c>
      <c r="R21" s="63">
        <f t="shared" si="1"/>
        <v>0</v>
      </c>
      <c r="Z21" s="66">
        <f t="shared" si="2"/>
        <v>0</v>
      </c>
      <c r="BC21">
        <f t="shared" si="3"/>
        <v>0</v>
      </c>
      <c r="BD21">
        <f t="shared" si="4"/>
        <v>0</v>
      </c>
      <c r="BI21" s="31">
        <f t="shared" si="5"/>
        <v>0</v>
      </c>
      <c r="BJ21">
        <f t="shared" si="6"/>
        <v>0</v>
      </c>
    </row>
    <row r="22" spans="1:62" x14ac:dyDescent="0.25">
      <c r="E22" s="1" t="s">
        <v>30</v>
      </c>
      <c r="J22" s="60">
        <f t="shared" si="0"/>
        <v>0</v>
      </c>
      <c r="Q22" s="62">
        <v>0</v>
      </c>
      <c r="R22" s="63">
        <f t="shared" si="1"/>
        <v>0</v>
      </c>
      <c r="Z22" s="66">
        <f t="shared" si="2"/>
        <v>0</v>
      </c>
      <c r="BC22">
        <f t="shared" si="3"/>
        <v>0</v>
      </c>
      <c r="BD22">
        <f t="shared" si="4"/>
        <v>0</v>
      </c>
      <c r="BI22" s="31">
        <f t="shared" si="5"/>
        <v>0</v>
      </c>
      <c r="BJ22">
        <f t="shared" si="6"/>
        <v>0</v>
      </c>
    </row>
    <row r="23" spans="1:62" x14ac:dyDescent="0.25">
      <c r="E23" s="1" t="s">
        <v>30</v>
      </c>
      <c r="I23" s="59">
        <v>0</v>
      </c>
      <c r="J23" s="60">
        <f t="shared" si="0"/>
        <v>0</v>
      </c>
      <c r="R23" s="63">
        <f t="shared" si="1"/>
        <v>0</v>
      </c>
      <c r="Z23" s="66">
        <f t="shared" si="2"/>
        <v>0</v>
      </c>
      <c r="BC23">
        <f t="shared" si="3"/>
        <v>0</v>
      </c>
      <c r="BD23">
        <f t="shared" si="4"/>
        <v>0</v>
      </c>
      <c r="BI23" s="31">
        <f t="shared" si="5"/>
        <v>0</v>
      </c>
      <c r="BJ23">
        <f t="shared" si="6"/>
        <v>0</v>
      </c>
    </row>
    <row r="24" spans="1:62" x14ac:dyDescent="0.25">
      <c r="E24" s="1" t="s">
        <v>30</v>
      </c>
      <c r="I24" s="59">
        <v>0</v>
      </c>
      <c r="J24" s="60">
        <f t="shared" si="0"/>
        <v>0</v>
      </c>
      <c r="R24" s="63">
        <f t="shared" si="1"/>
        <v>0</v>
      </c>
      <c r="Z24" s="66">
        <f t="shared" si="2"/>
        <v>0</v>
      </c>
      <c r="BC24">
        <f t="shared" si="3"/>
        <v>0</v>
      </c>
      <c r="BD24">
        <f t="shared" si="4"/>
        <v>0</v>
      </c>
      <c r="BI24" s="31">
        <f t="shared" si="5"/>
        <v>0</v>
      </c>
      <c r="BJ24">
        <f t="shared" si="6"/>
        <v>0</v>
      </c>
    </row>
    <row r="25" spans="1:62" x14ac:dyDescent="0.25">
      <c r="E25" s="1" t="s">
        <v>30</v>
      </c>
      <c r="I25" s="59">
        <v>0</v>
      </c>
      <c r="J25" s="60">
        <f t="shared" si="0"/>
        <v>0</v>
      </c>
      <c r="R25" s="63">
        <f t="shared" si="1"/>
        <v>0</v>
      </c>
      <c r="Z25" s="66">
        <f t="shared" si="2"/>
        <v>0</v>
      </c>
      <c r="BC25">
        <f t="shared" si="3"/>
        <v>0</v>
      </c>
      <c r="BD25">
        <f t="shared" si="4"/>
        <v>0</v>
      </c>
      <c r="BI25" s="31">
        <f t="shared" si="5"/>
        <v>0</v>
      </c>
      <c r="BJ25">
        <f t="shared" si="6"/>
        <v>0</v>
      </c>
    </row>
  </sheetData>
  <sheetProtection sheet="1" objects="1" scenarios="1"/>
  <sortState xmlns:xlrd2="http://schemas.microsoft.com/office/spreadsheetml/2017/richdata2" ref="A9:BN25">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4" priority="1" stopIfTrue="1" operator="greaterThanOrEqual">
      <formula>$BL$6</formula>
    </cfRule>
  </conditionalFormatting>
  <dataValidations count="9">
    <dataValidation type="whole" allowBlank="1" showInputMessage="1" showErrorMessage="1" sqref="O3:V3" xr:uid="{00000000-0002-0000-0600-000000000000}">
      <formula1>0</formula1>
      <formula2>99</formula2>
    </dataValidation>
    <dataValidation type="whole" operator="lessThanOrEqual" allowBlank="1" showInputMessage="1" showErrorMessage="1" sqref="BL5" xr:uid="{00000000-0002-0000-0600-000001000000}">
      <formula1>99</formula1>
    </dataValidation>
    <dataValidation type="whole" operator="lessThanOrEqual" allowBlank="1" showInputMessage="1" showErrorMessage="1" sqref="BL6" xr:uid="{00000000-0002-0000-0600-000002000000}">
      <formula1>400</formula1>
    </dataValidation>
    <dataValidation type="whole" allowBlank="1" showInputMessage="1" showErrorMessage="1" sqref="M1:N2 U1:V2 BA1:BB2 AS1:AT2 AK1:AL2 AC1:AD2 M8:N65466 AC8:AD65466 U8:V65466 AK8:AL65466 AS8:AT65466 BA8:BB65466" xr:uid="{00000000-0002-0000-0600-000003000000}">
      <formula1>0</formula1>
      <formula2>999</formula2>
    </dataValidation>
    <dataValidation type="decimal" allowBlank="1" showInputMessage="1" showErrorMessage="1" sqref="K1:L2 S1:T2 AY1:AZ2 AQ1:AR2 AI1:AJ2 AA1:AB2 K8:L65466 AA8:AB65466 S8:T65466 AI8:AJ65466 AQ8:AR65466 AY8:AZ65466" xr:uid="{00000000-0002-0000-0600-000004000000}">
      <formula1>0</formula1>
      <formula2>99</formula2>
    </dataValidation>
    <dataValidation type="decimal" allowBlank="1" showInputMessage="1" showErrorMessage="1" sqref="H1:I2 P1:Q2 AV1:AW2 AN1:AO2 AF1:AG2 X1:Y2 H8:I65466 X8:Y65466 P8:Q65466 AF8:AG65466 AN8:AO65466 AV8:AW65466" xr:uid="{00000000-0002-0000-0600-000005000000}">
      <formula1>0</formula1>
      <formula2>400</formula2>
    </dataValidation>
    <dataValidation operator="lessThanOrEqual" allowBlank="1" showInputMessage="1" showErrorMessage="1" sqref="BC9:BD25 AH8 AP8 AX8 J8:J25 J1:J2 R1:R2 AX1:AX2 AP1:AP2 AH1:AH2 Z1:Z2 BC1:BK8 BL1:BL4 BL7:BL8 Z8:Z25 R8:R25 BI9:BJ25" xr:uid="{00000000-0002-0000-0600-000006000000}"/>
    <dataValidation type="list" allowBlank="1" showInputMessage="1" showErrorMessage="1" sqref="BM1:BM2 BM9:BM65466" xr:uid="{00000000-0002-0000-0600-000007000000}">
      <formula1>"ja,nee"</formula1>
    </dataValidation>
    <dataValidation type="decimal" operator="lessThanOrEqual" allowBlank="1" showInputMessage="1" showErrorMessage="1" sqref="BK9:BL25 BE9:BH25 AH9:AH65466 AP9:AP65466 AX9:AX65466 Z26:Z65466 R26:R65466 J26:J65466 BC26:BL65466"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2"/>
  <dimension ref="A1:BN17"/>
  <sheetViews>
    <sheetView workbookViewId="0">
      <pane xSplit="5" ySplit="8" topLeftCell="F9" activePane="bottomRight" state="frozen"/>
      <selection activeCell="C5" sqref="C5:E5"/>
      <selection pane="topRight" activeCell="C5" sqref="C5:E5"/>
      <selection pane="bottomLeft" activeCell="C5" sqref="C5:E5"/>
      <selection pane="bottomRight" activeCell="F4" sqref="F4:N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5</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31</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180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259</v>
      </c>
      <c r="C9" s="1" t="s">
        <v>330</v>
      </c>
      <c r="D9" s="1" t="s">
        <v>260</v>
      </c>
      <c r="E9" s="1" t="s">
        <v>31</v>
      </c>
      <c r="F9" s="1" t="s">
        <v>155</v>
      </c>
      <c r="G9" s="59">
        <v>1</v>
      </c>
      <c r="H9" s="59">
        <v>208.5</v>
      </c>
      <c r="I9" s="59">
        <v>0</v>
      </c>
      <c r="J9" s="60">
        <f t="shared" ref="J9:J17" si="0">H9+I9</f>
        <v>208.5</v>
      </c>
      <c r="K9" s="59">
        <v>8</v>
      </c>
      <c r="L9" s="59">
        <v>8</v>
      </c>
      <c r="M9" s="59">
        <v>1</v>
      </c>
      <c r="N9" s="61">
        <v>1</v>
      </c>
      <c r="O9" s="62">
        <v>4</v>
      </c>
      <c r="P9" s="62">
        <v>195.5</v>
      </c>
      <c r="Q9" s="62">
        <v>0</v>
      </c>
      <c r="R9" s="63">
        <f t="shared" ref="R9:R17" si="1">P9+Q9</f>
        <v>195.5</v>
      </c>
      <c r="S9" s="62">
        <v>7</v>
      </c>
      <c r="T9" s="62">
        <v>7.5</v>
      </c>
      <c r="U9" s="62">
        <v>1</v>
      </c>
      <c r="V9" s="64">
        <v>1</v>
      </c>
      <c r="Z9" s="66">
        <f t="shared" ref="Z9:Z17" si="2">X9+Y9</f>
        <v>0</v>
      </c>
      <c r="BC9">
        <f t="shared" ref="BC9:BC17" si="3">N9+V9+AD9+AL9+AT9+BB9</f>
        <v>2</v>
      </c>
      <c r="BD9">
        <f t="shared" ref="BD9:BD17" si="4">J9+R9+Z9+AH9+AP9+AX9</f>
        <v>404</v>
      </c>
      <c r="BI9" s="31">
        <f t="shared" ref="BI9:BI17" si="5">BC9-BE9-BF9</f>
        <v>2</v>
      </c>
      <c r="BJ9">
        <f t="shared" ref="BJ9:BJ17" si="6">BD9-BG9-BH9</f>
        <v>404</v>
      </c>
    </row>
    <row r="10" spans="1:66" x14ac:dyDescent="0.25">
      <c r="A10" s="1">
        <v>2</v>
      </c>
      <c r="B10" s="1" t="s">
        <v>261</v>
      </c>
      <c r="C10" s="1" t="s">
        <v>331</v>
      </c>
      <c r="D10" s="1" t="s">
        <v>262</v>
      </c>
      <c r="E10" s="1" t="s">
        <v>31</v>
      </c>
      <c r="F10" s="1" t="s">
        <v>226</v>
      </c>
      <c r="G10" s="59">
        <v>1</v>
      </c>
      <c r="H10" s="59">
        <v>194.5</v>
      </c>
      <c r="I10" s="59">
        <v>0</v>
      </c>
      <c r="J10" s="60">
        <f t="shared" si="0"/>
        <v>194.5</v>
      </c>
      <c r="K10" s="59">
        <v>6.5</v>
      </c>
      <c r="L10" s="59">
        <v>7</v>
      </c>
      <c r="M10" s="59">
        <v>2</v>
      </c>
      <c r="N10" s="61">
        <v>2</v>
      </c>
      <c r="O10" s="62">
        <v>4</v>
      </c>
      <c r="P10" s="62">
        <v>194</v>
      </c>
      <c r="Q10" s="62">
        <v>0</v>
      </c>
      <c r="R10" s="63">
        <f t="shared" si="1"/>
        <v>194</v>
      </c>
      <c r="S10" s="62">
        <v>6.5</v>
      </c>
      <c r="T10" s="62">
        <v>7</v>
      </c>
      <c r="U10" s="62">
        <v>2</v>
      </c>
      <c r="V10" s="64">
        <v>2</v>
      </c>
      <c r="Z10" s="66">
        <f t="shared" si="2"/>
        <v>0</v>
      </c>
      <c r="BC10">
        <f t="shared" si="3"/>
        <v>4</v>
      </c>
      <c r="BD10">
        <f t="shared" si="4"/>
        <v>388.5</v>
      </c>
      <c r="BI10" s="31">
        <f t="shared" si="5"/>
        <v>4</v>
      </c>
      <c r="BJ10">
        <f t="shared" si="6"/>
        <v>388.5</v>
      </c>
    </row>
    <row r="11" spans="1:66" x14ac:dyDescent="0.25">
      <c r="A11" s="1">
        <v>3</v>
      </c>
      <c r="B11" s="1" t="s">
        <v>265</v>
      </c>
      <c r="C11" s="1" t="s">
        <v>305</v>
      </c>
      <c r="D11" s="1" t="s">
        <v>266</v>
      </c>
      <c r="E11" s="1" t="s">
        <v>31</v>
      </c>
      <c r="F11" s="1" t="s">
        <v>136</v>
      </c>
      <c r="G11" s="59">
        <v>1</v>
      </c>
      <c r="H11" s="59">
        <v>184</v>
      </c>
      <c r="I11" s="59">
        <v>0</v>
      </c>
      <c r="J11" s="60">
        <f t="shared" si="0"/>
        <v>184</v>
      </c>
      <c r="K11" s="59">
        <v>7</v>
      </c>
      <c r="L11" s="59">
        <v>7</v>
      </c>
      <c r="M11" s="59">
        <v>4</v>
      </c>
      <c r="N11" s="61">
        <v>4</v>
      </c>
      <c r="O11" s="62">
        <v>4</v>
      </c>
      <c r="P11" s="62">
        <v>187.5</v>
      </c>
      <c r="Q11" s="62">
        <v>0</v>
      </c>
      <c r="R11" s="63">
        <f t="shared" si="1"/>
        <v>187.5</v>
      </c>
      <c r="S11" s="62">
        <v>6</v>
      </c>
      <c r="T11" s="62">
        <v>7</v>
      </c>
      <c r="U11" s="62">
        <v>3</v>
      </c>
      <c r="V11" s="64">
        <v>3</v>
      </c>
      <c r="Z11" s="66">
        <f t="shared" si="2"/>
        <v>0</v>
      </c>
      <c r="BC11">
        <f t="shared" si="3"/>
        <v>7</v>
      </c>
      <c r="BD11">
        <f t="shared" si="4"/>
        <v>371.5</v>
      </c>
      <c r="BI11" s="31">
        <f t="shared" si="5"/>
        <v>7</v>
      </c>
      <c r="BJ11">
        <f t="shared" si="6"/>
        <v>371.5</v>
      </c>
    </row>
    <row r="12" spans="1:66" x14ac:dyDescent="0.25">
      <c r="A12" s="1">
        <v>4</v>
      </c>
      <c r="B12" s="1" t="s">
        <v>378</v>
      </c>
      <c r="C12" s="1" t="s">
        <v>404</v>
      </c>
      <c r="D12" s="1" t="s">
        <v>379</v>
      </c>
      <c r="E12" s="1" t="s">
        <v>31</v>
      </c>
      <c r="F12" s="1" t="s">
        <v>133</v>
      </c>
      <c r="J12" s="60">
        <f t="shared" si="0"/>
        <v>0</v>
      </c>
      <c r="O12" s="62">
        <v>4</v>
      </c>
      <c r="P12" s="62">
        <v>186.5</v>
      </c>
      <c r="Q12" s="62">
        <v>0</v>
      </c>
      <c r="R12" s="63">
        <f t="shared" si="1"/>
        <v>186.5</v>
      </c>
      <c r="S12" s="62">
        <v>6.5</v>
      </c>
      <c r="T12" s="62">
        <v>7</v>
      </c>
      <c r="U12" s="62">
        <v>4</v>
      </c>
      <c r="V12" s="64">
        <v>4</v>
      </c>
      <c r="Z12" s="66">
        <f t="shared" si="2"/>
        <v>0</v>
      </c>
      <c r="BC12">
        <f t="shared" si="3"/>
        <v>4</v>
      </c>
      <c r="BD12">
        <f t="shared" si="4"/>
        <v>186.5</v>
      </c>
      <c r="BI12" s="31">
        <f t="shared" si="5"/>
        <v>4</v>
      </c>
      <c r="BJ12">
        <f t="shared" si="6"/>
        <v>186.5</v>
      </c>
    </row>
    <row r="13" spans="1:66" x14ac:dyDescent="0.25">
      <c r="A13" s="1">
        <v>5</v>
      </c>
      <c r="B13" s="1" t="s">
        <v>263</v>
      </c>
      <c r="C13" s="1" t="s">
        <v>332</v>
      </c>
      <c r="D13" s="1" t="s">
        <v>264</v>
      </c>
      <c r="E13" s="1" t="s">
        <v>31</v>
      </c>
      <c r="F13" s="1" t="s">
        <v>124</v>
      </c>
      <c r="G13" s="59">
        <v>1</v>
      </c>
      <c r="H13" s="59">
        <v>190.5</v>
      </c>
      <c r="I13" s="59">
        <v>0</v>
      </c>
      <c r="J13" s="60">
        <f t="shared" si="0"/>
        <v>190.5</v>
      </c>
      <c r="K13" s="59">
        <v>6.5</v>
      </c>
      <c r="L13" s="59">
        <v>7</v>
      </c>
      <c r="M13" s="59">
        <v>3</v>
      </c>
      <c r="N13" s="61">
        <v>3</v>
      </c>
      <c r="O13" s="62">
        <v>4</v>
      </c>
      <c r="P13" s="62">
        <v>185.5</v>
      </c>
      <c r="Q13" s="62">
        <v>0</v>
      </c>
      <c r="R13" s="63">
        <f t="shared" si="1"/>
        <v>185.5</v>
      </c>
      <c r="S13" s="62">
        <v>5</v>
      </c>
      <c r="T13" s="62">
        <v>6.5</v>
      </c>
      <c r="U13" s="62">
        <v>5</v>
      </c>
      <c r="V13" s="64">
        <v>5</v>
      </c>
      <c r="Z13" s="66">
        <f t="shared" si="2"/>
        <v>0</v>
      </c>
      <c r="BC13">
        <f t="shared" si="3"/>
        <v>8</v>
      </c>
      <c r="BD13">
        <f t="shared" si="4"/>
        <v>376</v>
      </c>
      <c r="BI13" s="31">
        <f t="shared" si="5"/>
        <v>8</v>
      </c>
      <c r="BJ13">
        <f t="shared" si="6"/>
        <v>376</v>
      </c>
    </row>
    <row r="14" spans="1:66" x14ac:dyDescent="0.25">
      <c r="A14" s="1">
        <v>6</v>
      </c>
      <c r="B14" s="1" t="s">
        <v>269</v>
      </c>
      <c r="C14" s="1" t="s">
        <v>334</v>
      </c>
      <c r="D14" s="1" t="s">
        <v>270</v>
      </c>
      <c r="E14" s="1" t="s">
        <v>31</v>
      </c>
      <c r="F14" s="1" t="s">
        <v>185</v>
      </c>
      <c r="G14" s="59">
        <v>1</v>
      </c>
      <c r="H14" s="59">
        <v>180</v>
      </c>
      <c r="I14" s="59">
        <v>0</v>
      </c>
      <c r="J14" s="60">
        <f t="shared" si="0"/>
        <v>180</v>
      </c>
      <c r="K14" s="59">
        <v>6.5</v>
      </c>
      <c r="L14" s="59">
        <v>7</v>
      </c>
      <c r="M14" s="59">
        <v>6</v>
      </c>
      <c r="N14" s="61">
        <v>6</v>
      </c>
      <c r="O14" s="62">
        <v>4</v>
      </c>
      <c r="P14" s="62">
        <v>185</v>
      </c>
      <c r="Q14" s="62">
        <v>0</v>
      </c>
      <c r="R14" s="63">
        <f t="shared" si="1"/>
        <v>185</v>
      </c>
      <c r="S14" s="62">
        <v>6.5</v>
      </c>
      <c r="T14" s="62">
        <v>7.5</v>
      </c>
      <c r="U14" s="62">
        <v>6</v>
      </c>
      <c r="V14" s="64">
        <v>6</v>
      </c>
      <c r="Z14" s="66">
        <f t="shared" si="2"/>
        <v>0</v>
      </c>
      <c r="BC14">
        <f t="shared" si="3"/>
        <v>12</v>
      </c>
      <c r="BD14">
        <f t="shared" si="4"/>
        <v>365</v>
      </c>
      <c r="BI14" s="31">
        <f t="shared" si="5"/>
        <v>12</v>
      </c>
      <c r="BJ14">
        <f t="shared" si="6"/>
        <v>365</v>
      </c>
    </row>
    <row r="15" spans="1:66" x14ac:dyDescent="0.25">
      <c r="A15" s="1">
        <v>7</v>
      </c>
      <c r="B15" s="1" t="s">
        <v>267</v>
      </c>
      <c r="C15" s="1" t="s">
        <v>333</v>
      </c>
      <c r="D15" s="1" t="s">
        <v>268</v>
      </c>
      <c r="E15" s="1" t="s">
        <v>31</v>
      </c>
      <c r="F15" s="1" t="s">
        <v>158</v>
      </c>
      <c r="G15" s="59">
        <v>1</v>
      </c>
      <c r="H15" s="59">
        <v>180.5</v>
      </c>
      <c r="I15" s="59">
        <v>0</v>
      </c>
      <c r="J15" s="60">
        <f t="shared" si="0"/>
        <v>180.5</v>
      </c>
      <c r="K15" s="59">
        <v>6.5</v>
      </c>
      <c r="L15" s="59">
        <v>6.5</v>
      </c>
      <c r="M15" s="59">
        <v>5</v>
      </c>
      <c r="N15" s="61">
        <v>5</v>
      </c>
      <c r="Q15" s="62">
        <v>0</v>
      </c>
      <c r="R15" s="63">
        <f t="shared" si="1"/>
        <v>0</v>
      </c>
      <c r="Z15" s="66">
        <f t="shared" si="2"/>
        <v>0</v>
      </c>
      <c r="BC15">
        <f t="shared" si="3"/>
        <v>5</v>
      </c>
      <c r="BD15">
        <f t="shared" si="4"/>
        <v>180.5</v>
      </c>
      <c r="BI15" s="31">
        <f t="shared" si="5"/>
        <v>5</v>
      </c>
      <c r="BJ15">
        <f t="shared" si="6"/>
        <v>180.5</v>
      </c>
    </row>
    <row r="16" spans="1:66" x14ac:dyDescent="0.25">
      <c r="A16" s="1">
        <v>8</v>
      </c>
      <c r="B16" s="1" t="s">
        <v>271</v>
      </c>
      <c r="C16" s="1" t="s">
        <v>335</v>
      </c>
      <c r="D16" s="1" t="s">
        <v>272</v>
      </c>
      <c r="E16" s="1" t="s">
        <v>31</v>
      </c>
      <c r="F16" s="1" t="s">
        <v>139</v>
      </c>
      <c r="G16" s="59">
        <v>1</v>
      </c>
      <c r="H16" s="59">
        <v>180</v>
      </c>
      <c r="I16" s="59">
        <v>0</v>
      </c>
      <c r="J16" s="60">
        <f t="shared" si="0"/>
        <v>180</v>
      </c>
      <c r="K16" s="59">
        <v>6</v>
      </c>
      <c r="L16" s="59">
        <v>6.5</v>
      </c>
      <c r="M16" s="59">
        <v>7</v>
      </c>
      <c r="N16" s="61">
        <v>7</v>
      </c>
      <c r="R16" s="63">
        <f t="shared" si="1"/>
        <v>0</v>
      </c>
      <c r="Z16" s="66">
        <f t="shared" si="2"/>
        <v>0</v>
      </c>
      <c r="BC16">
        <f t="shared" si="3"/>
        <v>7</v>
      </c>
      <c r="BD16">
        <f t="shared" si="4"/>
        <v>180</v>
      </c>
      <c r="BI16" s="31">
        <f t="shared" si="5"/>
        <v>7</v>
      </c>
      <c r="BJ16">
        <f t="shared" si="6"/>
        <v>180</v>
      </c>
    </row>
    <row r="17" spans="1:62" x14ac:dyDescent="0.25">
      <c r="A17" s="1">
        <v>9</v>
      </c>
      <c r="B17" s="1" t="s">
        <v>273</v>
      </c>
      <c r="C17" s="1" t="s">
        <v>336</v>
      </c>
      <c r="D17" s="1" t="s">
        <v>274</v>
      </c>
      <c r="E17" s="1" t="s">
        <v>31</v>
      </c>
      <c r="F17" s="1" t="s">
        <v>158</v>
      </c>
      <c r="G17" s="59">
        <v>1</v>
      </c>
      <c r="H17" s="59">
        <v>179.5</v>
      </c>
      <c r="I17" s="59">
        <v>0</v>
      </c>
      <c r="J17" s="60">
        <f t="shared" si="0"/>
        <v>179.5</v>
      </c>
      <c r="K17" s="59">
        <v>6.5</v>
      </c>
      <c r="L17" s="59">
        <v>6.5</v>
      </c>
      <c r="M17" s="59">
        <v>8</v>
      </c>
      <c r="N17" s="61">
        <v>8</v>
      </c>
      <c r="R17" s="63">
        <f t="shared" si="1"/>
        <v>0</v>
      </c>
      <c r="Z17" s="66">
        <f t="shared" si="2"/>
        <v>0</v>
      </c>
      <c r="BC17">
        <f t="shared" si="3"/>
        <v>8</v>
      </c>
      <c r="BD17">
        <f t="shared" si="4"/>
        <v>179.5</v>
      </c>
      <c r="BI17" s="31">
        <f t="shared" si="5"/>
        <v>8</v>
      </c>
      <c r="BJ17">
        <f t="shared" si="6"/>
        <v>179.5</v>
      </c>
    </row>
  </sheetData>
  <sheetProtection sheet="1" objects="1" scenarios="1"/>
  <sortState xmlns:xlrd2="http://schemas.microsoft.com/office/spreadsheetml/2017/richdata2" ref="A9:BN17">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3" priority="1" stopIfTrue="1" operator="greaterThanOrEqual">
      <formula>$BL$6</formula>
    </cfRule>
  </conditionalFormatting>
  <dataValidations count="9">
    <dataValidation type="list" allowBlank="1" showInputMessage="1" showErrorMessage="1" sqref="BM1:BM2 BM9:BM65466" xr:uid="{00000000-0002-0000-0700-000000000000}">
      <formula1>"ja,nee"</formula1>
    </dataValidation>
    <dataValidation operator="lessThanOrEqual" allowBlank="1" showInputMessage="1" showErrorMessage="1" sqref="BC9:BD17 AH8 AP8 AX8 J8:J17 J1:J2 R1:R2 AX1:AX2 AP1:AP2 AH1:AH2 Z1:Z2 BC1:BK8 BL1:BL4 BL7:BL8 Z8:Z17 R8:R17 BI9:BJ17" xr:uid="{00000000-0002-0000-0700-000001000000}"/>
    <dataValidation type="decimal" allowBlank="1" showInputMessage="1" showErrorMessage="1" sqref="H1:I2 P1:Q2 AV1:AW2 AN1:AO2 AF1:AG2 X1:Y2 H8:I65466 X8:Y65466 P8:Q65466 AF8:AG65466 AN8:AO65466 AV8:AW65466" xr:uid="{00000000-0002-0000-0700-000002000000}">
      <formula1>0</formula1>
      <formula2>400</formula2>
    </dataValidation>
    <dataValidation type="decimal" allowBlank="1" showInputMessage="1" showErrorMessage="1" sqref="K1:L2 S1:T2 AY1:AZ2 AQ1:AR2 AI1:AJ2 AA1:AB2 K8:L65466 AA8:AB65466 S8:T65466 AI8:AJ65466 AQ8:AR65466 AY8:AZ65466" xr:uid="{00000000-0002-0000-0700-000003000000}">
      <formula1>0</formula1>
      <formula2>99</formula2>
    </dataValidation>
    <dataValidation type="whole" allowBlank="1" showInputMessage="1" showErrorMessage="1" sqref="M1:N2 U1:V2 BA1:BB2 AS1:AT2 AK1:AL2 AC1:AD2 M8:N65466 AC8:AD65466 U8:V65466 AK8:AL65466 AS8:AT65466 BA8:BB65466" xr:uid="{00000000-0002-0000-0700-000004000000}">
      <formula1>0</formula1>
      <formula2>999</formula2>
    </dataValidation>
    <dataValidation type="whole" operator="lessThanOrEqual" allowBlank="1" showInputMessage="1" showErrorMessage="1" sqref="BL6" xr:uid="{00000000-0002-0000-0700-000005000000}">
      <formula1>400</formula1>
    </dataValidation>
    <dataValidation type="whole" operator="lessThanOrEqual" allowBlank="1" showInputMessage="1" showErrorMessage="1" sqref="BL5" xr:uid="{00000000-0002-0000-0700-000006000000}">
      <formula1>99</formula1>
    </dataValidation>
    <dataValidation type="whole" allowBlank="1" showInputMessage="1" showErrorMessage="1" sqref="O3:V3" xr:uid="{00000000-0002-0000-0700-000007000000}">
      <formula1>0</formula1>
      <formula2>99</formula2>
    </dataValidation>
    <dataValidation type="decimal" operator="lessThanOrEqual" allowBlank="1" showInputMessage="1" showErrorMessage="1" sqref="AH9:AH65466 AP9:AP65466 AX9:AX65466 J18:J65466 R18:R65466 Z18:Z65466 BC18:BD65466 BE9:BH65466 BK9:BL65466 BI18:BJ65466" xr:uid="{00000000-0002-0000-07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102" t="s">
        <v>9</v>
      </c>
      <c r="B3" s="103"/>
      <c r="C3" s="104" t="str">
        <f>Instellingen!B3</f>
        <v>Regio West Veluwe</v>
      </c>
      <c r="D3" s="105"/>
      <c r="E3" s="106"/>
      <c r="F3" s="102"/>
      <c r="G3" s="107"/>
      <c r="H3" s="107"/>
      <c r="I3" s="107"/>
      <c r="J3" s="107"/>
      <c r="K3" s="107"/>
      <c r="L3" s="107"/>
      <c r="M3" s="107"/>
      <c r="N3" s="103"/>
      <c r="O3" s="104"/>
      <c r="P3" s="105"/>
      <c r="Q3" s="105"/>
      <c r="R3" s="105"/>
      <c r="S3" s="105"/>
      <c r="T3" s="105"/>
      <c r="U3" s="105"/>
      <c r="V3" s="106"/>
      <c r="W3" s="142"/>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4"/>
      <c r="BC3" s="102" t="s">
        <v>41</v>
      </c>
      <c r="BD3" s="107"/>
      <c r="BE3" s="107"/>
      <c r="BF3" s="107"/>
      <c r="BG3" s="107"/>
      <c r="BH3" s="107"/>
      <c r="BI3" s="107"/>
      <c r="BJ3" s="107"/>
      <c r="BK3" s="103"/>
      <c r="BL3" s="19">
        <f>Instellingen!B6</f>
        <v>3</v>
      </c>
      <c r="BM3" s="74"/>
      <c r="BN3" s="111"/>
    </row>
    <row r="4" spans="1:66" x14ac:dyDescent="0.25">
      <c r="A4" s="102" t="s">
        <v>10</v>
      </c>
      <c r="B4" s="103"/>
      <c r="C4" s="120" t="s">
        <v>51</v>
      </c>
      <c r="D4" s="105"/>
      <c r="E4" s="106"/>
      <c r="F4" s="102" t="s">
        <v>72</v>
      </c>
      <c r="G4" s="107"/>
      <c r="H4" s="107"/>
      <c r="I4" s="107"/>
      <c r="J4" s="107"/>
      <c r="K4" s="107"/>
      <c r="L4" s="107"/>
      <c r="M4" s="107"/>
      <c r="N4" s="103"/>
      <c r="O4" s="104">
        <f>Instellingen!B7</f>
        <v>1</v>
      </c>
      <c r="P4" s="105"/>
      <c r="Q4" s="105"/>
      <c r="R4" s="105"/>
      <c r="S4" s="105"/>
      <c r="T4" s="105"/>
      <c r="U4" s="105"/>
      <c r="V4" s="106"/>
      <c r="W4" s="145"/>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7"/>
      <c r="BC4" s="102"/>
      <c r="BD4" s="107"/>
      <c r="BE4" s="107"/>
      <c r="BF4" s="107"/>
      <c r="BG4" s="107"/>
      <c r="BH4" s="107"/>
      <c r="BI4" s="107"/>
      <c r="BJ4" s="107"/>
      <c r="BK4" s="103"/>
      <c r="BL4" s="19"/>
      <c r="BM4" s="75"/>
      <c r="BN4" s="114"/>
    </row>
    <row r="5" spans="1:66" x14ac:dyDescent="0.25">
      <c r="A5" s="102" t="s">
        <v>11</v>
      </c>
      <c r="B5" s="103"/>
      <c r="C5" s="104"/>
      <c r="D5" s="105"/>
      <c r="E5" s="106"/>
      <c r="F5" s="102" t="s">
        <v>12</v>
      </c>
      <c r="G5" s="107"/>
      <c r="H5" s="107"/>
      <c r="I5" s="107"/>
      <c r="J5" s="107"/>
      <c r="K5" s="107"/>
      <c r="L5" s="107"/>
      <c r="M5" s="107"/>
      <c r="N5" s="103"/>
      <c r="O5" s="104">
        <f>Instellingen!B5</f>
        <v>99</v>
      </c>
      <c r="P5" s="105"/>
      <c r="Q5" s="105"/>
      <c r="R5" s="105"/>
      <c r="S5" s="105"/>
      <c r="T5" s="105"/>
      <c r="U5" s="105"/>
      <c r="V5" s="106"/>
      <c r="W5" s="148"/>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50"/>
      <c r="BC5" s="102"/>
      <c r="BD5" s="107"/>
      <c r="BE5" s="107"/>
      <c r="BF5" s="107"/>
      <c r="BG5" s="107"/>
      <c r="BH5" s="107"/>
      <c r="BI5" s="107"/>
      <c r="BJ5" s="107"/>
      <c r="BK5" s="103"/>
      <c r="BL5" s="19"/>
      <c r="BM5" s="75"/>
      <c r="BN5" s="114"/>
    </row>
    <row r="6" spans="1:66" ht="12.75" customHeight="1" x14ac:dyDescent="0.25">
      <c r="A6" s="137"/>
      <c r="B6" s="138"/>
      <c r="C6" s="138"/>
      <c r="D6" s="138"/>
      <c r="E6" s="139"/>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c r="BJ6" s="56"/>
      <c r="BK6" s="36"/>
      <c r="BL6" s="73"/>
      <c r="BM6" s="75"/>
      <c r="BN6" s="114"/>
    </row>
    <row r="7" spans="1:66" ht="12.75" customHeight="1" x14ac:dyDescent="0.25">
      <c r="A7" s="140"/>
      <c r="B7" s="140"/>
      <c r="C7" s="140"/>
      <c r="D7" s="140"/>
      <c r="E7" s="141"/>
      <c r="F7" s="57" t="s">
        <v>15</v>
      </c>
      <c r="G7" s="134" t="str">
        <f>Instellingen!C36</f>
        <v>9/10 mei</v>
      </c>
      <c r="H7" s="126"/>
      <c r="I7" s="126"/>
      <c r="J7" s="126"/>
      <c r="K7" s="126"/>
      <c r="L7" s="126"/>
      <c r="M7" s="126"/>
      <c r="N7" s="127"/>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76"/>
      <c r="BN7" s="11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operator="lessThanOrEqual" allowBlank="1" showInputMessage="1" showErrorMessage="1" error="De waarde is maximaal 200" sqref="AM1:AM2 AU1:AU2 AE1:AE2 AM8:AM65536 AE8:AE65536 AU8:AU65536" xr:uid="{00000000-0002-0000-0800-000000000000}"/>
    <dataValidation operator="lessThanOrEqual" allowBlank="1" showInputMessage="1" showErrorMessage="1" sqref="W1:W3 W8:W65536" xr:uid="{00000000-0002-0000-0800-000001000000}"/>
    <dataValidation type="whole" operator="lessThan" allowBlank="1" showInputMessage="1" showErrorMessage="1" sqref="O3" xr:uid="{00000000-0002-0000-0800-000002000000}">
      <formula1>99</formula1>
    </dataValidation>
    <dataValidation type="whole" operator="lessThanOrEqual" allowBlank="1" showInputMessage="1" showErrorMessage="1" sqref="O5" xr:uid="{00000000-0002-0000-0800-000003000000}">
      <formula1>999</formula1>
    </dataValidation>
    <dataValidation type="whole" operator="lessThanOrEqual" allowBlank="1" showInputMessage="1" showErrorMessage="1" error="De waarde is maximaal 200" sqref="AN2:AO2 AV2:AW2 AF2:AG2 AN8:AO65536 AF8:AG65536 AV8:AW65536" xr:uid="{00000000-0002-0000-0800-000004000000}">
      <formula1>340</formula1>
    </dataValidation>
    <dataValidation type="whole" operator="lessThan" allowBlank="1" showInputMessage="1" showErrorMessage="1" sqref="U2 U8:U65536" xr:uid="{00000000-0002-0000-0800-000005000000}">
      <formula1>999</formula1>
    </dataValidation>
    <dataValidation type="whole" operator="lessThanOrEqual" allowBlank="1" showInputMessage="1" showErrorMessage="1" sqref="X8:Z65536 X2:Z2 P2:Q2 P8:Q65536" xr:uid="{00000000-0002-0000-0800-000006000000}">
      <formula1>340</formula1>
    </dataValidation>
    <dataValidation type="whole" operator="lessThan" allowBlank="1" showInputMessage="1" showErrorMessage="1" sqref="BL6:BM6" xr:uid="{00000000-0002-0000-0800-000007000000}">
      <formula1>340</formula1>
    </dataValidation>
    <dataValidation type="whole" operator="lessThan" allowBlank="1" showInputMessage="1" showErrorMessage="1" sqref="BL5:BM5" xr:uid="{00000000-0002-0000-0800-000008000000}">
      <formula1>9</formula1>
    </dataValidation>
    <dataValidation type="whole" allowBlank="1" showInputMessage="1" showErrorMessage="1" sqref="BL4:BM4" xr:uid="{00000000-0002-0000-0800-000009000000}">
      <formula1>1</formula1>
      <formula2>2</formula2>
    </dataValidation>
    <dataValidation type="whole" allowBlank="1" showInputMessage="1" showErrorMessage="1" sqref="BL3:BM3 O4" xr:uid="{00000000-0002-0000-0800-00000A000000}">
      <formula1>1</formula1>
      <formula2>4</formula2>
    </dataValidation>
    <dataValidation operator="lessThan" allowBlank="1" showInputMessage="1" showErrorMessage="1" error="De waarde is maximaal 500" sqref="R8:T8 AA8:AB8 AI8:AJ8 AQ8:AR8 AY8:AZ8 H8:L8" xr:uid="{00000000-0002-0000-0800-00000B000000}"/>
    <dataValidation type="whole" operator="lessThan" allowBlank="1" showInputMessage="1" showErrorMessage="1" error="De waarde is maximaal 200" sqref="BB2 AL2 AT2 AL8:AL65536 AT8:AT65536 BB8:BB65536 V8:V65536 N8:N65536 AD8:AD65536" xr:uid="{00000000-0002-0000-0800-00000C000000}">
      <formula1>200</formula1>
    </dataValidation>
    <dataValidation type="whole" operator="lessThan" allowBlank="1" showInputMessage="1" showErrorMessage="1" error="De waarde is maximaal 500" sqref="H9:L65536 R9:T65536 AP9:AR65536 AX9:AZ65536 AA9:AB65536 AH9:AJ65536" xr:uid="{00000000-0002-0000-08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3"/>
  <dimension ref="A1:BN20"/>
  <sheetViews>
    <sheetView workbookViewId="0">
      <pane xSplit="5" ySplit="8" topLeftCell="F9" activePane="bottomRight" state="frozen"/>
      <selection activeCell="C5" sqref="C5:E5"/>
      <selection pane="topRight" activeCell="C5" sqref="C5:E5"/>
      <selection pane="bottomLeft" activeCell="C5" sqref="C5:E5"/>
      <selection pane="bottomRight" activeCell="F4" sqref="F4:N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4</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32</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204</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380</v>
      </c>
      <c r="C9" s="1" t="s">
        <v>405</v>
      </c>
      <c r="D9" s="1" t="s">
        <v>381</v>
      </c>
      <c r="E9" s="1" t="s">
        <v>32</v>
      </c>
      <c r="F9" s="1" t="s">
        <v>155</v>
      </c>
      <c r="I9" s="59">
        <v>0</v>
      </c>
      <c r="J9" s="60">
        <f t="shared" ref="J9:J20" si="0">H9+I9</f>
        <v>0</v>
      </c>
      <c r="O9" s="62">
        <v>1</v>
      </c>
      <c r="P9" s="62">
        <v>225</v>
      </c>
      <c r="Q9" s="62">
        <v>0</v>
      </c>
      <c r="R9" s="63">
        <f t="shared" ref="R9:R20" si="1">P9+Q9</f>
        <v>225</v>
      </c>
      <c r="S9" s="62">
        <v>7</v>
      </c>
      <c r="T9" s="62">
        <v>6.5</v>
      </c>
      <c r="U9" s="62">
        <v>1</v>
      </c>
      <c r="V9" s="64">
        <v>1</v>
      </c>
      <c r="Z9" s="66">
        <f t="shared" ref="Z9:Z20" si="2">X9+Y9</f>
        <v>0</v>
      </c>
      <c r="BC9">
        <f t="shared" ref="BC9:BC20" si="3">N9+V9+AD9+AL9+AT9+BB9</f>
        <v>1</v>
      </c>
      <c r="BD9">
        <f t="shared" ref="BD9:BD20" si="4">J9+R9+Z9+AH9+AP9+AX9</f>
        <v>225</v>
      </c>
      <c r="BE9" s="31">
        <f>IF($O$4&gt;0,(LARGE(($N9,$V9,$AD9,$AL9,$AT9,$BB9),1)),"0")</f>
        <v>1</v>
      </c>
      <c r="BG9">
        <v>0</v>
      </c>
      <c r="BH9">
        <v>0</v>
      </c>
      <c r="BI9" s="31">
        <f t="shared" ref="BI9:BI20" si="5">BC9-BE9-BF9</f>
        <v>0</v>
      </c>
      <c r="BJ9">
        <f t="shared" ref="BJ9:BJ20" si="6">BD9-BG9-BH9</f>
        <v>225</v>
      </c>
    </row>
    <row r="10" spans="1:66" x14ac:dyDescent="0.25">
      <c r="A10" s="1">
        <v>2</v>
      </c>
      <c r="B10" s="1" t="s">
        <v>125</v>
      </c>
      <c r="C10" s="1" t="s">
        <v>276</v>
      </c>
      <c r="D10" s="1" t="s">
        <v>126</v>
      </c>
      <c r="E10" s="1" t="s">
        <v>32</v>
      </c>
      <c r="F10" s="1" t="s">
        <v>127</v>
      </c>
      <c r="G10" s="59">
        <v>1</v>
      </c>
      <c r="H10" s="59">
        <v>224.5</v>
      </c>
      <c r="I10" s="59">
        <v>0</v>
      </c>
      <c r="J10" s="60">
        <f t="shared" si="0"/>
        <v>224.5</v>
      </c>
      <c r="K10" s="59">
        <v>7</v>
      </c>
      <c r="L10" s="59">
        <v>7</v>
      </c>
      <c r="M10" s="59">
        <v>2</v>
      </c>
      <c r="N10" s="61">
        <v>2</v>
      </c>
      <c r="O10" s="62">
        <v>1</v>
      </c>
      <c r="P10" s="62">
        <v>225</v>
      </c>
      <c r="Q10" s="62">
        <v>0</v>
      </c>
      <c r="R10" s="63">
        <f t="shared" si="1"/>
        <v>225</v>
      </c>
      <c r="S10" s="62">
        <v>6.5</v>
      </c>
      <c r="T10" s="62">
        <v>6.5</v>
      </c>
      <c r="U10" s="62">
        <v>2</v>
      </c>
      <c r="V10" s="64">
        <v>2</v>
      </c>
      <c r="Z10" s="66">
        <f t="shared" si="2"/>
        <v>0</v>
      </c>
      <c r="BC10">
        <f t="shared" si="3"/>
        <v>4</v>
      </c>
      <c r="BD10">
        <f t="shared" si="4"/>
        <v>449.5</v>
      </c>
      <c r="BE10" s="31">
        <f>IF($O$4&gt;0,(LARGE(($N10,$V10,$AD10,$AL10,$AT10,$BB10),1)),"0")</f>
        <v>2</v>
      </c>
      <c r="BG10">
        <v>204</v>
      </c>
      <c r="BH10">
        <v>0</v>
      </c>
      <c r="BI10" s="31">
        <f t="shared" si="5"/>
        <v>2</v>
      </c>
      <c r="BJ10">
        <f t="shared" si="6"/>
        <v>245.5</v>
      </c>
    </row>
    <row r="11" spans="1:66" x14ac:dyDescent="0.25">
      <c r="A11" s="1">
        <v>3</v>
      </c>
      <c r="B11" s="1" t="s">
        <v>134</v>
      </c>
      <c r="C11" s="1" t="s">
        <v>279</v>
      </c>
      <c r="D11" s="1" t="s">
        <v>135</v>
      </c>
      <c r="E11" s="1" t="s">
        <v>32</v>
      </c>
      <c r="F11" s="1" t="s">
        <v>136</v>
      </c>
      <c r="G11" s="59">
        <v>1</v>
      </c>
      <c r="H11" s="59">
        <v>213</v>
      </c>
      <c r="I11" s="59">
        <v>0</v>
      </c>
      <c r="J11" s="60">
        <f t="shared" si="0"/>
        <v>213</v>
      </c>
      <c r="K11" s="59">
        <v>6</v>
      </c>
      <c r="L11" s="59">
        <v>6.5</v>
      </c>
      <c r="M11" s="59">
        <v>5</v>
      </c>
      <c r="N11" s="61">
        <v>5</v>
      </c>
      <c r="O11" s="62">
        <v>1</v>
      </c>
      <c r="P11" s="62">
        <v>208</v>
      </c>
      <c r="Q11" s="62">
        <v>0</v>
      </c>
      <c r="R11" s="63">
        <f t="shared" si="1"/>
        <v>208</v>
      </c>
      <c r="S11" s="62">
        <v>6</v>
      </c>
      <c r="T11" s="62">
        <v>6</v>
      </c>
      <c r="U11" s="62">
        <v>3</v>
      </c>
      <c r="V11" s="64">
        <v>3</v>
      </c>
      <c r="Z11" s="66">
        <f t="shared" si="2"/>
        <v>0</v>
      </c>
      <c r="BC11">
        <f t="shared" si="3"/>
        <v>8</v>
      </c>
      <c r="BD11">
        <f t="shared" si="4"/>
        <v>421</v>
      </c>
      <c r="BE11" s="31">
        <f>IF($O$4&gt;0,(LARGE(($N11,$V11,$AD11,$AL11,$AT11,$BB11),1)),"0")</f>
        <v>5</v>
      </c>
      <c r="BG11">
        <v>196</v>
      </c>
      <c r="BH11">
        <v>0</v>
      </c>
      <c r="BI11" s="31">
        <f t="shared" si="5"/>
        <v>3</v>
      </c>
      <c r="BJ11">
        <f t="shared" si="6"/>
        <v>225</v>
      </c>
    </row>
    <row r="12" spans="1:66" x14ac:dyDescent="0.25">
      <c r="A12" s="1">
        <v>4</v>
      </c>
      <c r="B12" s="1" t="s">
        <v>382</v>
      </c>
      <c r="C12" s="1" t="s">
        <v>390</v>
      </c>
      <c r="D12" s="1" t="s">
        <v>383</v>
      </c>
      <c r="E12" s="1" t="s">
        <v>32</v>
      </c>
      <c r="F12" s="1" t="s">
        <v>136</v>
      </c>
      <c r="I12" s="59">
        <v>0</v>
      </c>
      <c r="J12" s="60">
        <f t="shared" si="0"/>
        <v>0</v>
      </c>
      <c r="O12" s="62">
        <v>1</v>
      </c>
      <c r="P12" s="62">
        <v>206</v>
      </c>
      <c r="Q12" s="62">
        <v>0</v>
      </c>
      <c r="R12" s="63">
        <f t="shared" si="1"/>
        <v>206</v>
      </c>
      <c r="S12" s="62">
        <v>6</v>
      </c>
      <c r="T12" s="62">
        <v>6</v>
      </c>
      <c r="U12" s="62">
        <v>4</v>
      </c>
      <c r="V12" s="64">
        <v>4</v>
      </c>
      <c r="Z12" s="66">
        <f t="shared" si="2"/>
        <v>0</v>
      </c>
      <c r="BC12">
        <f t="shared" si="3"/>
        <v>4</v>
      </c>
      <c r="BD12">
        <f t="shared" si="4"/>
        <v>206</v>
      </c>
      <c r="BE12" s="31">
        <f>IF($O$4&gt;0,(LARGE(($N12,$V12,$AD12,$AL12,$AT12,$BB12),1)),"0")</f>
        <v>4</v>
      </c>
      <c r="BG12">
        <v>0</v>
      </c>
      <c r="BH12">
        <v>0</v>
      </c>
      <c r="BI12" s="31">
        <f t="shared" si="5"/>
        <v>0</v>
      </c>
      <c r="BJ12">
        <f t="shared" si="6"/>
        <v>206</v>
      </c>
    </row>
    <row r="13" spans="1:66" x14ac:dyDescent="0.25">
      <c r="A13" s="1">
        <v>5</v>
      </c>
      <c r="B13" s="1" t="s">
        <v>131</v>
      </c>
      <c r="C13" s="1" t="s">
        <v>278</v>
      </c>
      <c r="D13" s="1" t="s">
        <v>132</v>
      </c>
      <c r="E13" s="1" t="s">
        <v>32</v>
      </c>
      <c r="F13" s="1" t="s">
        <v>133</v>
      </c>
      <c r="G13" s="59">
        <v>1</v>
      </c>
      <c r="H13" s="59">
        <v>214</v>
      </c>
      <c r="I13" s="59">
        <v>0</v>
      </c>
      <c r="J13" s="60">
        <f t="shared" si="0"/>
        <v>214</v>
      </c>
      <c r="K13" s="59">
        <v>6</v>
      </c>
      <c r="L13" s="59">
        <v>6.5</v>
      </c>
      <c r="M13" s="59">
        <v>4</v>
      </c>
      <c r="N13" s="61">
        <v>4</v>
      </c>
      <c r="O13" s="62">
        <v>1</v>
      </c>
      <c r="P13" s="62">
        <v>204</v>
      </c>
      <c r="Q13" s="62">
        <v>0</v>
      </c>
      <c r="R13" s="63">
        <f t="shared" si="1"/>
        <v>204</v>
      </c>
      <c r="S13" s="62">
        <v>6</v>
      </c>
      <c r="T13" s="62">
        <v>6</v>
      </c>
      <c r="U13" s="62">
        <v>5</v>
      </c>
      <c r="V13" s="64">
        <v>5</v>
      </c>
      <c r="Z13" s="66">
        <f t="shared" si="2"/>
        <v>0</v>
      </c>
      <c r="BC13">
        <f t="shared" si="3"/>
        <v>9</v>
      </c>
      <c r="BD13">
        <f t="shared" si="4"/>
        <v>418</v>
      </c>
      <c r="BE13" s="31">
        <f>IF($O$4&gt;0,(LARGE(($N13,$V13,$AD13,$AL13,$AT13,$BB13),1)),"0")</f>
        <v>5</v>
      </c>
      <c r="BG13">
        <v>213</v>
      </c>
      <c r="BH13">
        <v>0</v>
      </c>
      <c r="BI13" s="31">
        <f t="shared" si="5"/>
        <v>4</v>
      </c>
      <c r="BJ13">
        <f t="shared" si="6"/>
        <v>205</v>
      </c>
    </row>
    <row r="14" spans="1:66" x14ac:dyDescent="0.25">
      <c r="A14" s="1">
        <v>6</v>
      </c>
      <c r="B14" s="1" t="s">
        <v>122</v>
      </c>
      <c r="C14" s="1" t="s">
        <v>275</v>
      </c>
      <c r="D14" s="1" t="s">
        <v>123</v>
      </c>
      <c r="E14" s="1" t="s">
        <v>32</v>
      </c>
      <c r="F14" s="1" t="s">
        <v>124</v>
      </c>
      <c r="G14" s="59">
        <v>1</v>
      </c>
      <c r="H14" s="59">
        <v>228</v>
      </c>
      <c r="I14" s="59">
        <v>0</v>
      </c>
      <c r="J14" s="60">
        <f t="shared" si="0"/>
        <v>228</v>
      </c>
      <c r="K14" s="59">
        <v>7</v>
      </c>
      <c r="L14" s="59">
        <v>7</v>
      </c>
      <c r="M14" s="59">
        <v>1</v>
      </c>
      <c r="N14" s="61">
        <v>1</v>
      </c>
      <c r="Q14" s="62">
        <v>0</v>
      </c>
      <c r="R14" s="63">
        <f t="shared" si="1"/>
        <v>0</v>
      </c>
      <c r="Z14" s="66">
        <f t="shared" si="2"/>
        <v>0</v>
      </c>
      <c r="BC14">
        <f t="shared" si="3"/>
        <v>1</v>
      </c>
      <c r="BD14">
        <f t="shared" si="4"/>
        <v>228</v>
      </c>
      <c r="BE14" s="31">
        <f>IF($O$4&gt;0,(LARGE(($N14,$V14,$AD14,$AL14,$AT14,$BB14),1)),"0")</f>
        <v>1</v>
      </c>
      <c r="BG14">
        <v>222</v>
      </c>
      <c r="BH14">
        <v>0</v>
      </c>
      <c r="BI14" s="31">
        <f t="shared" si="5"/>
        <v>0</v>
      </c>
      <c r="BJ14">
        <f t="shared" si="6"/>
        <v>6</v>
      </c>
    </row>
    <row r="15" spans="1:66" x14ac:dyDescent="0.25">
      <c r="A15" s="1">
        <v>7</v>
      </c>
      <c r="B15" s="1" t="s">
        <v>128</v>
      </c>
      <c r="C15" s="1" t="s">
        <v>277</v>
      </c>
      <c r="D15" s="1" t="s">
        <v>129</v>
      </c>
      <c r="E15" s="1" t="s">
        <v>32</v>
      </c>
      <c r="F15" s="1" t="s">
        <v>130</v>
      </c>
      <c r="G15" s="59">
        <v>1</v>
      </c>
      <c r="H15" s="59">
        <v>224.5</v>
      </c>
      <c r="I15" s="59">
        <v>0</v>
      </c>
      <c r="J15" s="60">
        <f t="shared" si="0"/>
        <v>224.5</v>
      </c>
      <c r="K15" s="59">
        <v>6.5</v>
      </c>
      <c r="L15" s="59">
        <v>7</v>
      </c>
      <c r="M15" s="59">
        <v>3</v>
      </c>
      <c r="N15" s="61">
        <v>3</v>
      </c>
      <c r="Q15" s="62">
        <v>0</v>
      </c>
      <c r="R15" s="63">
        <f t="shared" si="1"/>
        <v>0</v>
      </c>
      <c r="Z15" s="66">
        <f t="shared" si="2"/>
        <v>0</v>
      </c>
      <c r="BC15">
        <f t="shared" si="3"/>
        <v>3</v>
      </c>
      <c r="BD15">
        <f t="shared" si="4"/>
        <v>224.5</v>
      </c>
      <c r="BE15" s="31">
        <f>IF($O$4&gt;0,(LARGE(($N15,$V15,$AD15,$AL15,$AT15,$BB15),1)),"0")</f>
        <v>3</v>
      </c>
      <c r="BG15">
        <v>0</v>
      </c>
      <c r="BH15">
        <v>0</v>
      </c>
      <c r="BI15" s="31">
        <f t="shared" si="5"/>
        <v>0</v>
      </c>
      <c r="BJ15">
        <f t="shared" si="6"/>
        <v>224.5</v>
      </c>
    </row>
    <row r="16" spans="1:66" x14ac:dyDescent="0.25">
      <c r="A16" s="1">
        <v>8</v>
      </c>
      <c r="B16" s="1" t="s">
        <v>137</v>
      </c>
      <c r="C16" s="1" t="s">
        <v>280</v>
      </c>
      <c r="D16" s="1" t="s">
        <v>138</v>
      </c>
      <c r="E16" s="1" t="s">
        <v>32</v>
      </c>
      <c r="F16" s="1" t="s">
        <v>139</v>
      </c>
      <c r="G16" s="59">
        <v>1</v>
      </c>
      <c r="H16" s="59">
        <v>211.5</v>
      </c>
      <c r="I16" s="59">
        <v>0</v>
      </c>
      <c r="J16" s="60">
        <f t="shared" si="0"/>
        <v>211.5</v>
      </c>
      <c r="K16" s="59">
        <v>6</v>
      </c>
      <c r="L16" s="59">
        <v>6.5</v>
      </c>
      <c r="M16" s="59">
        <v>6</v>
      </c>
      <c r="N16" s="61">
        <v>6</v>
      </c>
      <c r="Q16" s="62">
        <v>0</v>
      </c>
      <c r="R16" s="63">
        <f t="shared" si="1"/>
        <v>0</v>
      </c>
      <c r="Z16" s="66">
        <f t="shared" si="2"/>
        <v>0</v>
      </c>
      <c r="BC16">
        <f t="shared" si="3"/>
        <v>6</v>
      </c>
      <c r="BD16">
        <f t="shared" si="4"/>
        <v>211.5</v>
      </c>
      <c r="BE16" s="31">
        <f>IF($O$4&gt;0,(LARGE(($N16,$V16,$AD16,$AL16,$AT16,$BB16),1)),"0")</f>
        <v>6</v>
      </c>
      <c r="BG16">
        <v>0</v>
      </c>
      <c r="BH16">
        <v>0</v>
      </c>
      <c r="BI16" s="31">
        <f t="shared" si="5"/>
        <v>0</v>
      </c>
      <c r="BJ16">
        <f t="shared" si="6"/>
        <v>211.5</v>
      </c>
    </row>
    <row r="17" spans="1:62" x14ac:dyDescent="0.25">
      <c r="A17" s="1">
        <v>9</v>
      </c>
      <c r="B17" s="1" t="s">
        <v>143</v>
      </c>
      <c r="C17" s="1" t="s">
        <v>282</v>
      </c>
      <c r="D17" s="1" t="s">
        <v>144</v>
      </c>
      <c r="E17" s="1" t="s">
        <v>32</v>
      </c>
      <c r="F17" s="1" t="s">
        <v>136</v>
      </c>
      <c r="G17" s="59">
        <v>1</v>
      </c>
      <c r="H17" s="59">
        <v>0</v>
      </c>
      <c r="I17" s="59">
        <v>0</v>
      </c>
      <c r="J17" s="60">
        <f t="shared" si="0"/>
        <v>0</v>
      </c>
      <c r="M17" s="59">
        <v>8</v>
      </c>
      <c r="N17" s="61">
        <v>90</v>
      </c>
      <c r="Q17" s="62">
        <v>0</v>
      </c>
      <c r="R17" s="63">
        <f t="shared" si="1"/>
        <v>0</v>
      </c>
      <c r="Z17" s="66">
        <f t="shared" si="2"/>
        <v>0</v>
      </c>
      <c r="BC17">
        <f t="shared" si="3"/>
        <v>90</v>
      </c>
      <c r="BD17">
        <f t="shared" si="4"/>
        <v>0</v>
      </c>
      <c r="BE17" s="31">
        <f>IF($O$4&gt;0,(LARGE(($N17,$V17,$AD17,$AL17,$AT17,$BB17),1)),"0")</f>
        <v>90</v>
      </c>
      <c r="BG17">
        <v>0</v>
      </c>
      <c r="BH17">
        <v>0</v>
      </c>
      <c r="BI17" s="31">
        <f t="shared" si="5"/>
        <v>0</v>
      </c>
      <c r="BJ17">
        <f t="shared" si="6"/>
        <v>0</v>
      </c>
    </row>
    <row r="18" spans="1:62" x14ac:dyDescent="0.25">
      <c r="E18" s="1" t="s">
        <v>32</v>
      </c>
      <c r="J18" s="60">
        <f t="shared" si="0"/>
        <v>0</v>
      </c>
      <c r="Q18" s="62">
        <v>0</v>
      </c>
      <c r="R18" s="63">
        <f t="shared" si="1"/>
        <v>0</v>
      </c>
      <c r="Z18" s="66">
        <f t="shared" si="2"/>
        <v>0</v>
      </c>
      <c r="BC18">
        <f t="shared" si="3"/>
        <v>0</v>
      </c>
      <c r="BD18">
        <f t="shared" si="4"/>
        <v>0</v>
      </c>
      <c r="BE18" s="31" t="e">
        <f>IF($O$4&gt;0,(LARGE(($N18,$V18,$AD18,$AL18,$AT18,$BB18),1)),"0")</f>
        <v>#NUM!</v>
      </c>
      <c r="BG18">
        <v>0</v>
      </c>
      <c r="BH18">
        <v>0</v>
      </c>
      <c r="BI18" s="31" t="e">
        <f t="shared" si="5"/>
        <v>#NUM!</v>
      </c>
      <c r="BJ18">
        <f t="shared" si="6"/>
        <v>0</v>
      </c>
    </row>
    <row r="19" spans="1:62" x14ac:dyDescent="0.25">
      <c r="A19" s="1">
        <v>10</v>
      </c>
      <c r="B19" s="1" t="s">
        <v>140</v>
      </c>
      <c r="C19" s="1" t="s">
        <v>281</v>
      </c>
      <c r="D19" s="1" t="s">
        <v>141</v>
      </c>
      <c r="E19" s="1" t="s">
        <v>32</v>
      </c>
      <c r="F19" s="1" t="s">
        <v>142</v>
      </c>
      <c r="G19" s="59">
        <v>1</v>
      </c>
      <c r="H19" s="59">
        <v>207.5</v>
      </c>
      <c r="I19" s="59">
        <v>0</v>
      </c>
      <c r="J19" s="60">
        <f t="shared" si="0"/>
        <v>207.5</v>
      </c>
      <c r="K19" s="59">
        <v>6</v>
      </c>
      <c r="L19" s="59">
        <v>7</v>
      </c>
      <c r="M19" s="59">
        <v>7</v>
      </c>
      <c r="N19" s="61">
        <v>7</v>
      </c>
      <c r="R19" s="63">
        <f t="shared" si="1"/>
        <v>0</v>
      </c>
      <c r="Z19" s="66">
        <f t="shared" si="2"/>
        <v>0</v>
      </c>
      <c r="BC19">
        <f t="shared" si="3"/>
        <v>7</v>
      </c>
      <c r="BD19">
        <f t="shared" si="4"/>
        <v>207.5</v>
      </c>
      <c r="BE19" s="31">
        <f>IF($O$4&gt;0,(LARGE(($N19,$V19,$AD19,$AL19,$AT19,$BB19),1)),"0")</f>
        <v>7</v>
      </c>
      <c r="BG19">
        <v>0</v>
      </c>
      <c r="BH19">
        <v>0</v>
      </c>
      <c r="BI19" s="31">
        <f t="shared" si="5"/>
        <v>0</v>
      </c>
      <c r="BJ19">
        <f t="shared" si="6"/>
        <v>207.5</v>
      </c>
    </row>
    <row r="20" spans="1:62" x14ac:dyDescent="0.25">
      <c r="E20" s="1" t="s">
        <v>32</v>
      </c>
      <c r="I20" s="59">
        <v>0</v>
      </c>
      <c r="J20" s="60">
        <f t="shared" si="0"/>
        <v>0</v>
      </c>
      <c r="R20" s="63">
        <f t="shared" si="1"/>
        <v>0</v>
      </c>
      <c r="Z20" s="66">
        <f t="shared" si="2"/>
        <v>0</v>
      </c>
      <c r="BC20">
        <f t="shared" si="3"/>
        <v>0</v>
      </c>
      <c r="BD20">
        <f t="shared" si="4"/>
        <v>0</v>
      </c>
      <c r="BE20" s="31" t="e">
        <f>IF($O$4&gt;0,(LARGE(($N20,$V20,$AD20,$AL20,$AT20,$BB20),1)),"0")</f>
        <v>#NUM!</v>
      </c>
      <c r="BG20">
        <v>0</v>
      </c>
      <c r="BH20">
        <v>0</v>
      </c>
      <c r="BI20" s="31" t="e">
        <f t="shared" si="5"/>
        <v>#NUM!</v>
      </c>
      <c r="BJ20">
        <f t="shared" si="6"/>
        <v>0</v>
      </c>
    </row>
  </sheetData>
  <sheetProtection sheet="1" objects="1" scenarios="1"/>
  <sortState xmlns:xlrd2="http://schemas.microsoft.com/office/spreadsheetml/2017/richdata2" ref="A9:BN20">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26 AV9:AW65426 P9:Q65426 X9:Y65426 AF9:AG65426 AN9:AO65426">
    <cfRule type="cellIs" dxfId="2" priority="1" stopIfTrue="1" operator="greaterThanOrEqual">
      <formula>$BL$6</formula>
    </cfRule>
  </conditionalFormatting>
  <dataValidations count="9">
    <dataValidation type="list" allowBlank="1" showInputMessage="1" showErrorMessage="1" sqref="BM1:BM2 BM9:BM65426" xr:uid="{00000000-0002-0000-0900-000000000000}">
      <formula1>"ja,nee"</formula1>
    </dataValidation>
    <dataValidation operator="lessThanOrEqual" allowBlank="1" showInputMessage="1" showErrorMessage="1" sqref="BC9:BE20 AH8 AP8 AX8 J8:J20 J1:J2 R1:R2 AX1:AX2 AP1:AP2 AH1:AH2 Z1:Z2 BC1:BK8 BL1:BL4 BL7:BL8 Z8:Z20 R8:R20 BI9:BJ20" xr:uid="{00000000-0002-0000-0900-000001000000}"/>
    <dataValidation type="decimal" allowBlank="1" showInputMessage="1" showErrorMessage="1" sqref="H1:I2 P1:Q2 AV1:AW2 AN1:AO2 AF1:AG2 X1:Y2 H8:I65426 X8:Y65426 P8:Q65426 AF8:AG65426 AN8:AO65426 AV8:AW65426" xr:uid="{00000000-0002-0000-0900-000002000000}">
      <formula1>0</formula1>
      <formula2>400</formula2>
    </dataValidation>
    <dataValidation type="decimal" allowBlank="1" showInputMessage="1" showErrorMessage="1" sqref="K1:L2 S1:T2 AY1:AZ2 AQ1:AR2 AI1:AJ2 AA1:AB2 K8:L65426 AA8:AB65426 S8:T65426 AI8:AJ65426 AQ8:AR65426 AY8:AZ65426" xr:uid="{00000000-0002-0000-0900-000003000000}">
      <formula1>0</formula1>
      <formula2>99</formula2>
    </dataValidation>
    <dataValidation type="whole" allowBlank="1" showInputMessage="1" showErrorMessage="1" sqref="M1:N2 U1:V2 BA1:BB2 AS1:AT2 AK1:AL2 AC1:AD2 M8:N65426 AC8:AD65426 U8:V65426 AK8:AL65426 AS8:AT65426 BA8:BB65426" xr:uid="{00000000-0002-0000-0900-000004000000}">
      <formula1>0</formula1>
      <formula2>999</formula2>
    </dataValidation>
    <dataValidation type="whole" operator="lessThanOrEqual" allowBlank="1" showInputMessage="1" showErrorMessage="1" sqref="BL6" xr:uid="{00000000-0002-0000-0900-000005000000}">
      <formula1>400</formula1>
    </dataValidation>
    <dataValidation type="whole" operator="lessThanOrEqual" allowBlank="1" showInputMessage="1" showErrorMessage="1" sqref="BL5" xr:uid="{00000000-0002-0000-0900-000006000000}">
      <formula1>99</formula1>
    </dataValidation>
    <dataValidation type="whole" allowBlank="1" showInputMessage="1" showErrorMessage="1" sqref="O3:V3" xr:uid="{00000000-0002-0000-0900-000007000000}">
      <formula1>0</formula1>
      <formula2>99</formula2>
    </dataValidation>
    <dataValidation type="decimal" operator="lessThanOrEqual" allowBlank="1" showInputMessage="1" showErrorMessage="1" sqref="BK9:BL20 J21:J65426 R21:R65426 AH9:AH65426 AP9:AP65426 AX9:AX65426 Z21:Z65426 BC21:BL65426 BG9:BH20" xr:uid="{00000000-0002-0000-0900-000008000000}">
      <formula1>100</formula1>
    </dataValidation>
  </dataValidations>
  <printOptions verticalCentered="1" headings="1" gridLines="1"/>
  <pageMargins left="0" right="0" top="0.98425196850393704" bottom="0.98425196850393704" header="0.11811023622047245"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4"/>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F15" sqref="F15"/>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2</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33</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204</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384</v>
      </c>
      <c r="C9" s="1" t="s">
        <v>406</v>
      </c>
      <c r="D9" s="1" t="s">
        <v>385</v>
      </c>
      <c r="E9" s="1" t="s">
        <v>33</v>
      </c>
      <c r="F9" s="1" t="s">
        <v>182</v>
      </c>
      <c r="I9" s="59">
        <v>0</v>
      </c>
      <c r="J9" s="60">
        <f t="shared" ref="J9:J16" si="0">H9+I9</f>
        <v>0</v>
      </c>
      <c r="O9" s="62">
        <v>1</v>
      </c>
      <c r="P9" s="62">
        <v>230</v>
      </c>
      <c r="Q9" s="62">
        <v>0</v>
      </c>
      <c r="R9" s="63">
        <f t="shared" ref="R9:R16" si="1">P9+Q9</f>
        <v>230</v>
      </c>
      <c r="S9" s="62">
        <v>7</v>
      </c>
      <c r="T9" s="62">
        <v>7</v>
      </c>
      <c r="U9" s="62">
        <v>1</v>
      </c>
      <c r="V9" s="64">
        <v>1</v>
      </c>
      <c r="Z9" s="66">
        <f t="shared" ref="Z9:Z16" si="2">X9+Y9</f>
        <v>0</v>
      </c>
      <c r="BC9">
        <f t="shared" ref="BC9:BC16" si="3">N9+V9+AD9+AL9+AT9+BB9</f>
        <v>1</v>
      </c>
      <c r="BD9">
        <f t="shared" ref="BD9:BD16" si="4">J9+R9+Z9+AH9+AP9+AX9</f>
        <v>230</v>
      </c>
      <c r="BE9" s="31">
        <f>IF($O$4&gt;0,(LARGE(($N9,$V9,$AD9,$AL9,$AT9,$BB9),1)),"0")</f>
        <v>1</v>
      </c>
      <c r="BG9">
        <v>186</v>
      </c>
      <c r="BH9">
        <v>0</v>
      </c>
      <c r="BI9" s="31">
        <f t="shared" ref="BI9:BI16" si="5">BC9-BE9-BF9</f>
        <v>0</v>
      </c>
      <c r="BJ9">
        <f t="shared" ref="BJ9:BJ16" si="6">BD9-BG9-BH9</f>
        <v>44</v>
      </c>
    </row>
    <row r="10" spans="1:66" x14ac:dyDescent="0.25">
      <c r="A10" s="1">
        <v>2</v>
      </c>
      <c r="B10" s="1" t="s">
        <v>147</v>
      </c>
      <c r="C10" s="1" t="s">
        <v>283</v>
      </c>
      <c r="D10" s="1" t="s">
        <v>148</v>
      </c>
      <c r="E10" s="1" t="s">
        <v>33</v>
      </c>
      <c r="F10" s="1" t="s">
        <v>149</v>
      </c>
      <c r="G10" s="59">
        <v>1</v>
      </c>
      <c r="H10" s="59">
        <v>227</v>
      </c>
      <c r="I10" s="59">
        <v>0</v>
      </c>
      <c r="J10" s="60">
        <f t="shared" si="0"/>
        <v>227</v>
      </c>
      <c r="K10" s="59">
        <v>7</v>
      </c>
      <c r="L10" s="59">
        <v>7</v>
      </c>
      <c r="M10" s="59">
        <v>2</v>
      </c>
      <c r="N10" s="61">
        <v>2</v>
      </c>
      <c r="O10" s="62">
        <v>1</v>
      </c>
      <c r="P10" s="62">
        <v>225.5</v>
      </c>
      <c r="Q10" s="62">
        <v>0</v>
      </c>
      <c r="R10" s="63">
        <f t="shared" si="1"/>
        <v>225.5</v>
      </c>
      <c r="S10" s="62">
        <v>6.5</v>
      </c>
      <c r="T10" s="62">
        <v>6.5</v>
      </c>
      <c r="U10" s="62">
        <v>2</v>
      </c>
      <c r="V10" s="64">
        <v>2</v>
      </c>
      <c r="Z10" s="66">
        <f t="shared" si="2"/>
        <v>0</v>
      </c>
      <c r="BC10">
        <f t="shared" si="3"/>
        <v>4</v>
      </c>
      <c r="BD10">
        <f t="shared" si="4"/>
        <v>452.5</v>
      </c>
      <c r="BE10" s="31">
        <f>IF($O$4&gt;0,(LARGE(($N10,$V10,$AD10,$AL10,$AT10,$BB10),1)),"0")</f>
        <v>2</v>
      </c>
      <c r="BG10">
        <v>240</v>
      </c>
      <c r="BH10">
        <v>0</v>
      </c>
      <c r="BI10" s="31">
        <f t="shared" si="5"/>
        <v>2</v>
      </c>
      <c r="BJ10">
        <f t="shared" si="6"/>
        <v>212.5</v>
      </c>
    </row>
    <row r="11" spans="1:66" x14ac:dyDescent="0.25">
      <c r="A11" s="1">
        <v>3</v>
      </c>
      <c r="B11" s="1" t="s">
        <v>150</v>
      </c>
      <c r="C11" s="1" t="s">
        <v>284</v>
      </c>
      <c r="D11" s="1" t="s">
        <v>151</v>
      </c>
      <c r="E11" s="1" t="s">
        <v>33</v>
      </c>
      <c r="F11" s="1" t="s">
        <v>152</v>
      </c>
      <c r="G11" s="59">
        <v>1</v>
      </c>
      <c r="H11" s="59">
        <v>207</v>
      </c>
      <c r="I11" s="59">
        <v>0</v>
      </c>
      <c r="J11" s="60">
        <f t="shared" si="0"/>
        <v>207</v>
      </c>
      <c r="K11" s="59">
        <v>6</v>
      </c>
      <c r="L11" s="59">
        <v>6.5</v>
      </c>
      <c r="M11" s="59">
        <v>3</v>
      </c>
      <c r="N11" s="61">
        <v>3</v>
      </c>
      <c r="O11" s="62">
        <v>1</v>
      </c>
      <c r="P11" s="62">
        <v>205</v>
      </c>
      <c r="Q11" s="62">
        <v>0</v>
      </c>
      <c r="R11" s="63">
        <f t="shared" si="1"/>
        <v>205</v>
      </c>
      <c r="S11" s="62">
        <v>5.5</v>
      </c>
      <c r="T11" s="62">
        <v>6</v>
      </c>
      <c r="U11" s="62">
        <v>3</v>
      </c>
      <c r="V11" s="64">
        <v>3</v>
      </c>
      <c r="Z11" s="66">
        <f t="shared" si="2"/>
        <v>0</v>
      </c>
      <c r="BC11">
        <f t="shared" si="3"/>
        <v>6</v>
      </c>
      <c r="BD11">
        <f t="shared" si="4"/>
        <v>412</v>
      </c>
      <c r="BE11" s="31">
        <f>IF($O$4&gt;0,(LARGE(($N11,$V11,$AD11,$AL11,$AT11,$BB11),1)),"0")</f>
        <v>3</v>
      </c>
      <c r="BG11">
        <v>219.5</v>
      </c>
      <c r="BH11">
        <v>0</v>
      </c>
      <c r="BI11" s="31">
        <f t="shared" si="5"/>
        <v>3</v>
      </c>
      <c r="BJ11">
        <f t="shared" si="6"/>
        <v>192.5</v>
      </c>
    </row>
    <row r="12" spans="1:66" x14ac:dyDescent="0.25">
      <c r="A12" s="1">
        <v>4</v>
      </c>
      <c r="B12" s="1" t="s">
        <v>145</v>
      </c>
      <c r="C12" s="1" t="s">
        <v>277</v>
      </c>
      <c r="D12" s="1" t="s">
        <v>146</v>
      </c>
      <c r="E12" s="1" t="s">
        <v>33</v>
      </c>
      <c r="F12" s="1" t="s">
        <v>130</v>
      </c>
      <c r="G12" s="59">
        <v>1</v>
      </c>
      <c r="H12" s="59">
        <v>240</v>
      </c>
      <c r="I12" s="59">
        <v>0</v>
      </c>
      <c r="J12" s="60">
        <f t="shared" si="0"/>
        <v>240</v>
      </c>
      <c r="K12" s="59">
        <v>6.5</v>
      </c>
      <c r="L12" s="59">
        <v>7.5</v>
      </c>
      <c r="M12" s="59">
        <v>1</v>
      </c>
      <c r="N12" s="61">
        <v>1</v>
      </c>
      <c r="Q12" s="62">
        <v>0</v>
      </c>
      <c r="R12" s="63">
        <f t="shared" si="1"/>
        <v>0</v>
      </c>
      <c r="Z12" s="66">
        <f t="shared" si="2"/>
        <v>0</v>
      </c>
      <c r="BC12">
        <f t="shared" si="3"/>
        <v>1</v>
      </c>
      <c r="BD12">
        <f t="shared" si="4"/>
        <v>240</v>
      </c>
      <c r="BE12" s="31">
        <f>IF($O$4&gt;0,(LARGE(($N12,$V12,$AD12,$AL12,$AT12,$BB12),1)),"0")</f>
        <v>1</v>
      </c>
      <c r="BG12">
        <v>0</v>
      </c>
      <c r="BH12">
        <v>0</v>
      </c>
      <c r="BI12" s="31">
        <f t="shared" si="5"/>
        <v>0</v>
      </c>
      <c r="BJ12">
        <f t="shared" si="6"/>
        <v>240</v>
      </c>
    </row>
    <row r="13" spans="1:66" x14ac:dyDescent="0.25">
      <c r="A13" s="1">
        <v>5</v>
      </c>
      <c r="B13" s="1" t="s">
        <v>153</v>
      </c>
      <c r="C13" s="1" t="s">
        <v>285</v>
      </c>
      <c r="D13" s="1" t="s">
        <v>154</v>
      </c>
      <c r="E13" s="1" t="s">
        <v>33</v>
      </c>
      <c r="F13" s="1" t="s">
        <v>155</v>
      </c>
      <c r="G13" s="59">
        <v>1</v>
      </c>
      <c r="H13" s="59">
        <v>204</v>
      </c>
      <c r="I13" s="59">
        <v>0</v>
      </c>
      <c r="J13" s="60">
        <f t="shared" si="0"/>
        <v>204</v>
      </c>
      <c r="K13" s="59">
        <v>5.5</v>
      </c>
      <c r="L13" s="59">
        <v>6</v>
      </c>
      <c r="M13" s="59">
        <v>4</v>
      </c>
      <c r="N13" s="61">
        <v>4</v>
      </c>
      <c r="Q13" s="62">
        <v>0</v>
      </c>
      <c r="R13" s="63">
        <f t="shared" si="1"/>
        <v>0</v>
      </c>
      <c r="Z13" s="66">
        <f t="shared" si="2"/>
        <v>0</v>
      </c>
      <c r="BC13">
        <f t="shared" si="3"/>
        <v>4</v>
      </c>
      <c r="BD13">
        <f t="shared" si="4"/>
        <v>204</v>
      </c>
      <c r="BE13" s="31">
        <f>IF($O$4&gt;0,(LARGE(($N13,$V13,$AD13,$AL13,$AT13,$BB13),1)),"0")</f>
        <v>4</v>
      </c>
      <c r="BG13">
        <v>0</v>
      </c>
      <c r="BH13">
        <v>0</v>
      </c>
      <c r="BI13" s="31">
        <f t="shared" si="5"/>
        <v>0</v>
      </c>
      <c r="BJ13">
        <f t="shared" si="6"/>
        <v>204</v>
      </c>
    </row>
    <row r="14" spans="1:66" x14ac:dyDescent="0.25">
      <c r="E14" s="1" t="s">
        <v>33</v>
      </c>
      <c r="I14" s="59">
        <v>0</v>
      </c>
      <c r="J14" s="60">
        <f t="shared" si="0"/>
        <v>0</v>
      </c>
      <c r="Q14" s="62">
        <v>0</v>
      </c>
      <c r="R14" s="63">
        <f t="shared" si="1"/>
        <v>0</v>
      </c>
      <c r="Z14" s="66">
        <f t="shared" si="2"/>
        <v>0</v>
      </c>
      <c r="BC14">
        <f t="shared" si="3"/>
        <v>0</v>
      </c>
      <c r="BD14">
        <f t="shared" si="4"/>
        <v>0</v>
      </c>
      <c r="BE14" s="31" t="e">
        <f>IF($O$4&gt;0,(LARGE(($N14,$V14,$AD14,$AL14,$AT14,$BB14),1)),"0")</f>
        <v>#NUM!</v>
      </c>
      <c r="BG14">
        <v>0</v>
      </c>
      <c r="BH14">
        <v>0</v>
      </c>
      <c r="BI14" s="31" t="e">
        <f t="shared" si="5"/>
        <v>#NUM!</v>
      </c>
      <c r="BJ14">
        <f t="shared" si="6"/>
        <v>0</v>
      </c>
    </row>
    <row r="15" spans="1:66" x14ac:dyDescent="0.25">
      <c r="E15" s="1" t="s">
        <v>33</v>
      </c>
      <c r="J15" s="60">
        <f t="shared" si="0"/>
        <v>0</v>
      </c>
      <c r="Q15" s="62">
        <v>0</v>
      </c>
      <c r="R15" s="63">
        <f t="shared" si="1"/>
        <v>0</v>
      </c>
      <c r="Z15" s="66">
        <f t="shared" si="2"/>
        <v>0</v>
      </c>
      <c r="BC15">
        <f t="shared" si="3"/>
        <v>0</v>
      </c>
      <c r="BD15">
        <f t="shared" si="4"/>
        <v>0</v>
      </c>
      <c r="BE15" s="31" t="e">
        <f>IF($O$4&gt;0,(LARGE(($N15,$V15,$AD15,$AL15,$AT15,$BB15),1)),"0")</f>
        <v>#NUM!</v>
      </c>
      <c r="BG15">
        <v>0</v>
      </c>
      <c r="BH15">
        <v>0</v>
      </c>
      <c r="BI15" s="31" t="e">
        <f t="shared" si="5"/>
        <v>#NUM!</v>
      </c>
      <c r="BJ15">
        <f t="shared" si="6"/>
        <v>0</v>
      </c>
    </row>
    <row r="16" spans="1:66" x14ac:dyDescent="0.25">
      <c r="E16" s="1" t="s">
        <v>33</v>
      </c>
      <c r="I16" s="59">
        <v>0</v>
      </c>
      <c r="J16" s="60">
        <f t="shared" si="0"/>
        <v>0</v>
      </c>
      <c r="R16" s="63">
        <f t="shared" si="1"/>
        <v>0</v>
      </c>
      <c r="Z16" s="66">
        <f t="shared" si="2"/>
        <v>0</v>
      </c>
      <c r="BC16">
        <f t="shared" si="3"/>
        <v>0</v>
      </c>
      <c r="BD16">
        <f t="shared" si="4"/>
        <v>0</v>
      </c>
      <c r="BE16" s="31" t="e">
        <f>IF($O$4&gt;0,(LARGE(($N16,$V16,$AD16,$AL16,$AT16,$BB16),1)),"0")</f>
        <v>#NUM!</v>
      </c>
      <c r="BG16">
        <v>0</v>
      </c>
      <c r="BH16">
        <v>0</v>
      </c>
      <c r="BI16" s="31" t="e">
        <f t="shared" si="5"/>
        <v>#NUM!</v>
      </c>
      <c r="BJ16">
        <f t="shared" si="6"/>
        <v>0</v>
      </c>
    </row>
  </sheetData>
  <sheetProtection sheet="1" objects="1" scenarios="1"/>
  <sortState xmlns:xlrd2="http://schemas.microsoft.com/office/spreadsheetml/2017/richdata2" ref="A9:BN16">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26 AV9:AW65426 P9:Q65426 X9:Y65426 AF9:AG65426 AN9:AO65426">
    <cfRule type="cellIs" dxfId="1" priority="1" stopIfTrue="1" operator="greaterThanOrEqual">
      <formula>$BL$6</formula>
    </cfRule>
  </conditionalFormatting>
  <dataValidations count="9">
    <dataValidation type="list" allowBlank="1" showInputMessage="1" showErrorMessage="1" sqref="BM1:BM2 BM9:BM65426" xr:uid="{00000000-0002-0000-0A00-000000000000}">
      <formula1>"ja,nee"</formula1>
    </dataValidation>
    <dataValidation operator="lessThanOrEqual" allowBlank="1" showInputMessage="1" showErrorMessage="1" sqref="BC9:BE16 AH8 AP8 AX8 J8:J16 J1:J2 R1:R2 AX1:AX2 AP1:AP2 AH1:AH2 Z1:Z2 BC1:BK8 BL1:BL4 BL7:BL8 Z8:Z16 R8:R16 BI9:BJ16" xr:uid="{00000000-0002-0000-0A00-000001000000}"/>
    <dataValidation type="decimal" allowBlank="1" showInputMessage="1" showErrorMessage="1" sqref="H1:I2 P1:Q2 AV1:AW2 AN1:AO2 AF1:AG2 X1:Y2 H8:I65426 X8:Y65426 P8:Q65426 AF8:AG65426 AN8:AO65426 AV8:AW65426" xr:uid="{00000000-0002-0000-0A00-000002000000}">
      <formula1>0</formula1>
      <formula2>400</formula2>
    </dataValidation>
    <dataValidation type="decimal" allowBlank="1" showInputMessage="1" showErrorMessage="1" sqref="K1:L2 S1:T2 AY1:AZ2 AQ1:AR2 AI1:AJ2 AA1:AB2 K8:L65426 AA8:AB65426 S8:T65426 AI8:AJ65426 AQ8:AR65426 AY8:AZ65426" xr:uid="{00000000-0002-0000-0A00-000003000000}">
      <formula1>0</formula1>
      <formula2>99</formula2>
    </dataValidation>
    <dataValidation type="whole" allowBlank="1" showInputMessage="1" showErrorMessage="1" sqref="M1:N2 U1:V2 BA1:BB2 AS1:AT2 AK1:AL2 AC1:AD2 M8:N65426 AC8:AD65426 U8:V65426 AK8:AL65426 AS8:AT65426 BA8:BB65426" xr:uid="{00000000-0002-0000-0A00-000004000000}">
      <formula1>0</formula1>
      <formula2>999</formula2>
    </dataValidation>
    <dataValidation type="whole" operator="lessThanOrEqual" allowBlank="1" showInputMessage="1" showErrorMessage="1" sqref="BL6" xr:uid="{00000000-0002-0000-0A00-000005000000}">
      <formula1>400</formula1>
    </dataValidation>
    <dataValidation type="whole" operator="lessThanOrEqual" allowBlank="1" showInputMessage="1" showErrorMessage="1" sqref="BL5" xr:uid="{00000000-0002-0000-0A00-000006000000}">
      <formula1>99</formula1>
    </dataValidation>
    <dataValidation type="whole" allowBlank="1" showInputMessage="1" showErrorMessage="1" sqref="O3:V3" xr:uid="{00000000-0002-0000-0A00-000007000000}">
      <formula1>0</formula1>
      <formula2>99</formula2>
    </dataValidation>
    <dataValidation type="decimal" operator="lessThanOrEqual" allowBlank="1" showInputMessage="1" showErrorMessage="1" sqref="BK9:BL16 BC17:BL65426 AH9:AH65426 AP9:AP65426 AX9:AX65426 Z17:Z65426 R17:R65426 J17:J65426 BG9:BH16" xr:uid="{00000000-0002-0000-0A00-000008000000}">
      <formula1>100</formula1>
    </dataValidation>
  </dataValidations>
  <printOptions headings="1" gridLines="1"/>
  <pageMargins left="0.19685039370078741" right="0" top="0.98425196850393704" bottom="0.98425196850393704" header="0.51181102362204722" footer="0.51181102362204722"/>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7620</xdr:rowOff>
                  </from>
                  <to>
                    <xdr:col>30</xdr:col>
                    <xdr:colOff>0</xdr:colOff>
                    <xdr:row>7</xdr:row>
                    <xdr:rowOff>144780</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7620</xdr:rowOff>
                  </from>
                  <to>
                    <xdr:col>38</xdr:col>
                    <xdr:colOff>0</xdr:colOff>
                    <xdr:row>7</xdr:row>
                    <xdr:rowOff>144780</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7620</xdr:rowOff>
                  </from>
                  <to>
                    <xdr:col>46</xdr:col>
                    <xdr:colOff>0</xdr:colOff>
                    <xdr:row>7</xdr:row>
                    <xdr:rowOff>144780</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5"/>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F21" sqref="F21"/>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hidden="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5.5546875" style="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c r="H2" s="58">
        <v>192</v>
      </c>
      <c r="I2" s="60">
        <v>190</v>
      </c>
      <c r="J2" s="60">
        <f>H2+I2</f>
        <v>382</v>
      </c>
      <c r="K2" s="60"/>
      <c r="L2" s="60"/>
      <c r="M2" s="60"/>
      <c r="N2" s="70">
        <v>1</v>
      </c>
      <c r="O2" s="63"/>
      <c r="P2" s="63">
        <v>193</v>
      </c>
      <c r="Q2" s="63">
        <v>193</v>
      </c>
      <c r="R2" s="63">
        <f>P2+Q2</f>
        <v>386</v>
      </c>
      <c r="S2" s="63"/>
      <c r="T2" s="63"/>
      <c r="U2" s="63"/>
      <c r="V2" s="71">
        <v>2</v>
      </c>
      <c r="W2" s="66"/>
      <c r="X2" s="66">
        <v>198</v>
      </c>
      <c r="Y2" s="66">
        <v>198</v>
      </c>
      <c r="Z2" s="66">
        <f>X2+Y2</f>
        <v>396</v>
      </c>
      <c r="AA2" s="66"/>
      <c r="AB2" s="66"/>
      <c r="AC2" s="66"/>
      <c r="AD2" s="72">
        <v>3</v>
      </c>
      <c r="AE2" s="63"/>
      <c r="AF2" s="63">
        <v>177</v>
      </c>
      <c r="AG2" s="63">
        <v>177</v>
      </c>
      <c r="AH2" s="63">
        <f>AF2+AG2</f>
        <v>354</v>
      </c>
      <c r="AI2" s="63"/>
      <c r="AJ2" s="63"/>
      <c r="AK2" s="63"/>
      <c r="AL2" s="71">
        <v>4</v>
      </c>
      <c r="AM2" s="66"/>
      <c r="AN2" s="66">
        <v>178</v>
      </c>
      <c r="AO2" s="66">
        <v>178</v>
      </c>
      <c r="AP2" s="66">
        <f>AN2+AO2</f>
        <v>356</v>
      </c>
      <c r="AQ2" s="66"/>
      <c r="AR2" s="66"/>
      <c r="AS2" s="66"/>
      <c r="AT2" s="72">
        <v>5</v>
      </c>
      <c r="AU2" s="63"/>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N2"/>
    </row>
    <row r="3" spans="1:66" x14ac:dyDescent="0.25">
      <c r="A3" s="102" t="s">
        <v>9</v>
      </c>
      <c r="B3" s="103"/>
      <c r="C3" s="104" t="str">
        <f>Instellingen!B3</f>
        <v>Regio West Veluwe</v>
      </c>
      <c r="D3" s="105"/>
      <c r="E3" s="106"/>
      <c r="F3" s="102" t="s">
        <v>43</v>
      </c>
      <c r="G3" s="107"/>
      <c r="H3" s="107"/>
      <c r="I3" s="107"/>
      <c r="J3" s="107"/>
      <c r="K3" s="107"/>
      <c r="L3" s="107"/>
      <c r="M3" s="107"/>
      <c r="N3" s="103"/>
      <c r="O3" s="108">
        <v>2</v>
      </c>
      <c r="P3" s="109"/>
      <c r="Q3" s="109"/>
      <c r="R3" s="109"/>
      <c r="S3" s="109"/>
      <c r="T3" s="109"/>
      <c r="U3" s="109"/>
      <c r="V3" s="110"/>
      <c r="W3" s="111"/>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3"/>
      <c r="BC3" s="102" t="s">
        <v>41</v>
      </c>
      <c r="BD3" s="107"/>
      <c r="BE3" s="107"/>
      <c r="BF3" s="107"/>
      <c r="BG3" s="107"/>
      <c r="BH3" s="107"/>
      <c r="BI3" s="107"/>
      <c r="BJ3" s="107"/>
      <c r="BK3" s="103"/>
      <c r="BL3" s="19">
        <f>Instellingen!B6</f>
        <v>3</v>
      </c>
      <c r="BM3" s="111"/>
      <c r="BN3" s="112"/>
    </row>
    <row r="4" spans="1:66" x14ac:dyDescent="0.25">
      <c r="A4" s="102" t="s">
        <v>10</v>
      </c>
      <c r="B4" s="103"/>
      <c r="C4" s="120" t="s">
        <v>109</v>
      </c>
      <c r="D4" s="105"/>
      <c r="E4" s="106"/>
      <c r="F4" s="102" t="s">
        <v>72</v>
      </c>
      <c r="G4" s="107"/>
      <c r="H4" s="107"/>
      <c r="I4" s="107"/>
      <c r="J4" s="107"/>
      <c r="K4" s="107"/>
      <c r="L4" s="107"/>
      <c r="M4" s="107"/>
      <c r="N4" s="103"/>
      <c r="O4" s="104">
        <f>Instellingen!B7</f>
        <v>1</v>
      </c>
      <c r="P4" s="105"/>
      <c r="Q4" s="105"/>
      <c r="R4" s="105"/>
      <c r="S4" s="105"/>
      <c r="T4" s="105"/>
      <c r="U4" s="105"/>
      <c r="V4" s="106"/>
      <c r="W4" s="114"/>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c r="BC4" s="102"/>
      <c r="BD4" s="107"/>
      <c r="BE4" s="107"/>
      <c r="BF4" s="107"/>
      <c r="BG4" s="107"/>
      <c r="BH4" s="107"/>
      <c r="BI4" s="107"/>
      <c r="BJ4" s="107"/>
      <c r="BK4" s="103"/>
      <c r="BL4" s="19"/>
      <c r="BM4" s="114"/>
      <c r="BN4" s="115"/>
    </row>
    <row r="5" spans="1:66" x14ac:dyDescent="0.25">
      <c r="A5" s="102" t="s">
        <v>11</v>
      </c>
      <c r="B5" s="103"/>
      <c r="C5" s="120"/>
      <c r="D5" s="105"/>
      <c r="E5" s="106"/>
      <c r="F5" s="102" t="s">
        <v>12</v>
      </c>
      <c r="G5" s="107"/>
      <c r="H5" s="107"/>
      <c r="I5" s="107"/>
      <c r="J5" s="107"/>
      <c r="K5" s="107"/>
      <c r="L5" s="107"/>
      <c r="M5" s="107"/>
      <c r="N5" s="103"/>
      <c r="O5" s="104">
        <f>Instellingen!B5</f>
        <v>99</v>
      </c>
      <c r="P5" s="105"/>
      <c r="Q5" s="105"/>
      <c r="R5" s="105"/>
      <c r="S5" s="105"/>
      <c r="T5" s="105"/>
      <c r="U5" s="105"/>
      <c r="V5" s="106"/>
      <c r="W5" s="117"/>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9"/>
      <c r="BC5" s="102" t="s">
        <v>13</v>
      </c>
      <c r="BD5" s="107"/>
      <c r="BE5" s="107"/>
      <c r="BF5" s="107"/>
      <c r="BG5" s="107"/>
      <c r="BH5" s="107"/>
      <c r="BI5" s="107"/>
      <c r="BJ5" s="107"/>
      <c r="BK5" s="103"/>
      <c r="BL5" s="6">
        <v>2</v>
      </c>
      <c r="BM5" s="114"/>
      <c r="BN5" s="115"/>
    </row>
    <row r="6" spans="1:66" ht="12.75" customHeight="1" x14ac:dyDescent="0.25">
      <c r="A6" s="121"/>
      <c r="B6" s="121"/>
      <c r="C6" s="121"/>
      <c r="D6" s="121"/>
      <c r="E6" s="122"/>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t="s">
        <v>35</v>
      </c>
      <c r="BJ6" s="56"/>
      <c r="BK6" s="36"/>
      <c r="BL6" s="26">
        <v>210</v>
      </c>
      <c r="BM6" s="114"/>
      <c r="BN6" s="115"/>
    </row>
    <row r="7" spans="1:66" ht="12.75" customHeight="1" x14ac:dyDescent="0.25">
      <c r="A7" s="123"/>
      <c r="B7" s="123"/>
      <c r="C7" s="123"/>
      <c r="D7" s="123"/>
      <c r="E7" s="124"/>
      <c r="F7" s="57" t="s">
        <v>15</v>
      </c>
      <c r="G7" s="134" t="str">
        <f>Instellingen!C36</f>
        <v>9/10 mei</v>
      </c>
      <c r="H7" s="135"/>
      <c r="I7" s="135"/>
      <c r="J7" s="135"/>
      <c r="K7" s="135"/>
      <c r="L7" s="135"/>
      <c r="M7" s="135"/>
      <c r="N7" s="136"/>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117"/>
      <c r="BN7" s="118"/>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5" t="s">
        <v>97</v>
      </c>
      <c r="BN8" s="2" t="s">
        <v>6</v>
      </c>
    </row>
    <row r="9" spans="1:66" x14ac:dyDescent="0.25">
      <c r="A9" s="1">
        <v>1</v>
      </c>
      <c r="B9" s="1" t="s">
        <v>386</v>
      </c>
      <c r="C9" s="1" t="s">
        <v>407</v>
      </c>
      <c r="D9" s="1" t="s">
        <v>387</v>
      </c>
      <c r="E9" s="1" t="s">
        <v>109</v>
      </c>
      <c r="F9" s="1" t="s">
        <v>136</v>
      </c>
      <c r="I9" s="59">
        <v>0</v>
      </c>
      <c r="J9" s="60">
        <f t="shared" ref="J9:J14" si="0">H9+I9</f>
        <v>0</v>
      </c>
      <c r="O9" s="62">
        <v>1</v>
      </c>
      <c r="P9" s="62">
        <v>213.5</v>
      </c>
      <c r="Q9" s="62">
        <v>0</v>
      </c>
      <c r="R9" s="63">
        <f t="shared" ref="R9:R14" si="1">P9+Q9</f>
        <v>213.5</v>
      </c>
      <c r="S9" s="62">
        <v>6.5</v>
      </c>
      <c r="T9" s="62">
        <v>7</v>
      </c>
      <c r="U9" s="62">
        <v>1</v>
      </c>
      <c r="V9" s="64">
        <v>1</v>
      </c>
      <c r="Z9" s="66">
        <f t="shared" ref="Z9:Z14" si="2">X9+Y9</f>
        <v>0</v>
      </c>
      <c r="BC9">
        <f t="shared" ref="BC9:BC14" si="3">N9+V9+AD9+AL9+AT9+BB9</f>
        <v>1</v>
      </c>
      <c r="BD9">
        <f t="shared" ref="BD9:BD14" si="4">J9+R9+Z9+AH9+AP9+AX9</f>
        <v>213.5</v>
      </c>
      <c r="BE9" s="31">
        <f>IF($O$4&gt;0,(LARGE(($N9,$V9,$AD9,$AL9,$AT9,$BB9),1)),"0")</f>
        <v>1</v>
      </c>
      <c r="BG9">
        <v>0</v>
      </c>
      <c r="BH9">
        <v>0</v>
      </c>
      <c r="BI9" s="31">
        <f t="shared" ref="BI9:BI14" si="5">BC9-BE9-BF9</f>
        <v>0</v>
      </c>
      <c r="BJ9">
        <f t="shared" ref="BJ9:BJ14" si="6">BD9-BG9-BH9</f>
        <v>213.5</v>
      </c>
    </row>
    <row r="10" spans="1:66" x14ac:dyDescent="0.25">
      <c r="A10" s="1">
        <v>2</v>
      </c>
      <c r="B10" s="1" t="s">
        <v>156</v>
      </c>
      <c r="C10" s="1" t="s">
        <v>286</v>
      </c>
      <c r="D10" s="1" t="s">
        <v>157</v>
      </c>
      <c r="E10" s="1" t="s">
        <v>109</v>
      </c>
      <c r="F10" s="1" t="s">
        <v>158</v>
      </c>
      <c r="G10" s="59">
        <v>1</v>
      </c>
      <c r="H10" s="59">
        <v>209</v>
      </c>
      <c r="I10" s="59">
        <v>0</v>
      </c>
      <c r="J10" s="60">
        <f t="shared" si="0"/>
        <v>209</v>
      </c>
      <c r="K10" s="59">
        <v>6</v>
      </c>
      <c r="L10" s="59">
        <v>6.5</v>
      </c>
      <c r="M10" s="59">
        <v>1</v>
      </c>
      <c r="N10" s="61">
        <v>1</v>
      </c>
      <c r="O10" s="62">
        <v>1</v>
      </c>
      <c r="P10" s="62">
        <v>205.5</v>
      </c>
      <c r="Q10" s="62">
        <v>0</v>
      </c>
      <c r="R10" s="63">
        <f t="shared" si="1"/>
        <v>205.5</v>
      </c>
      <c r="S10" s="62">
        <v>6</v>
      </c>
      <c r="T10" s="62">
        <v>6</v>
      </c>
      <c r="U10" s="62">
        <v>2</v>
      </c>
      <c r="V10" s="64">
        <v>2</v>
      </c>
      <c r="Z10" s="66">
        <f t="shared" si="2"/>
        <v>0</v>
      </c>
      <c r="BC10">
        <f t="shared" si="3"/>
        <v>3</v>
      </c>
      <c r="BD10">
        <f t="shared" si="4"/>
        <v>414.5</v>
      </c>
      <c r="BE10" s="31">
        <f>IF($O$4&gt;0,(LARGE(($N10,$V10,$AD10,$AL10,$AT10,$BB10),1)),"0")</f>
        <v>2</v>
      </c>
      <c r="BG10">
        <v>0</v>
      </c>
      <c r="BH10">
        <v>0</v>
      </c>
      <c r="BI10" s="31">
        <f t="shared" si="5"/>
        <v>1</v>
      </c>
      <c r="BJ10">
        <f t="shared" si="6"/>
        <v>414.5</v>
      </c>
    </row>
    <row r="11" spans="1:66" x14ac:dyDescent="0.25">
      <c r="E11" s="1" t="s">
        <v>109</v>
      </c>
      <c r="I11" s="59">
        <v>0</v>
      </c>
      <c r="J11" s="60">
        <f t="shared" si="0"/>
        <v>0</v>
      </c>
      <c r="Q11" s="62">
        <v>0</v>
      </c>
      <c r="R11" s="63">
        <f t="shared" si="1"/>
        <v>0</v>
      </c>
      <c r="Z11" s="66">
        <f t="shared" si="2"/>
        <v>0</v>
      </c>
      <c r="BC11">
        <f t="shared" si="3"/>
        <v>0</v>
      </c>
      <c r="BD11">
        <f t="shared" si="4"/>
        <v>0</v>
      </c>
      <c r="BE11" s="31" t="e">
        <f>IF($O$4&gt;0,(LARGE(($N11,$V11,$AD11,$AL11,$AT11,$BB11),1)),"0")</f>
        <v>#NUM!</v>
      </c>
      <c r="BG11">
        <v>213.5</v>
      </c>
      <c r="BH11">
        <v>0</v>
      </c>
      <c r="BI11" s="31" t="e">
        <f t="shared" si="5"/>
        <v>#NUM!</v>
      </c>
      <c r="BJ11">
        <f t="shared" si="6"/>
        <v>-213.5</v>
      </c>
    </row>
    <row r="12" spans="1:66" x14ac:dyDescent="0.25">
      <c r="E12" s="1" t="s">
        <v>109</v>
      </c>
      <c r="I12" s="59">
        <v>0</v>
      </c>
      <c r="J12" s="60">
        <f t="shared" si="0"/>
        <v>0</v>
      </c>
      <c r="Q12" s="62">
        <v>0</v>
      </c>
      <c r="R12" s="63">
        <f t="shared" si="1"/>
        <v>0</v>
      </c>
      <c r="Z12" s="66">
        <f t="shared" si="2"/>
        <v>0</v>
      </c>
      <c r="BC12">
        <f t="shared" si="3"/>
        <v>0</v>
      </c>
      <c r="BD12">
        <f t="shared" si="4"/>
        <v>0</v>
      </c>
      <c r="BE12" s="31" t="e">
        <f>IF($O$4&gt;0,(LARGE(($N12,$V12,$AD12,$AL12,$AT12,$BB12),1)),"0")</f>
        <v>#NUM!</v>
      </c>
      <c r="BG12">
        <v>0</v>
      </c>
      <c r="BH12">
        <v>0</v>
      </c>
      <c r="BI12" s="31" t="e">
        <f t="shared" si="5"/>
        <v>#NUM!</v>
      </c>
      <c r="BJ12">
        <f t="shared" si="6"/>
        <v>0</v>
      </c>
    </row>
    <row r="13" spans="1:66" x14ac:dyDescent="0.25">
      <c r="E13" s="1" t="s">
        <v>109</v>
      </c>
      <c r="J13" s="60">
        <f t="shared" si="0"/>
        <v>0</v>
      </c>
      <c r="Q13" s="62">
        <v>0</v>
      </c>
      <c r="R13" s="63">
        <f t="shared" si="1"/>
        <v>0</v>
      </c>
      <c r="Z13" s="66">
        <f t="shared" si="2"/>
        <v>0</v>
      </c>
      <c r="BC13">
        <f t="shared" si="3"/>
        <v>0</v>
      </c>
      <c r="BD13">
        <f t="shared" si="4"/>
        <v>0</v>
      </c>
      <c r="BE13" s="31" t="e">
        <f>IF($O$4&gt;0,(LARGE(($N13,$V13,$AD13,$AL13,$AT13,$BB13),1)),"0")</f>
        <v>#NUM!</v>
      </c>
      <c r="BG13">
        <v>0</v>
      </c>
      <c r="BH13">
        <v>0</v>
      </c>
      <c r="BI13" s="31" t="e">
        <f t="shared" si="5"/>
        <v>#NUM!</v>
      </c>
      <c r="BJ13">
        <f t="shared" si="6"/>
        <v>0</v>
      </c>
    </row>
    <row r="14" spans="1:66" x14ac:dyDescent="0.25">
      <c r="E14" s="1" t="s">
        <v>109</v>
      </c>
      <c r="J14" s="60">
        <f t="shared" si="0"/>
        <v>0</v>
      </c>
      <c r="Q14" s="62">
        <v>0</v>
      </c>
      <c r="R14" s="63">
        <f t="shared" si="1"/>
        <v>0</v>
      </c>
      <c r="Z14" s="66">
        <f t="shared" si="2"/>
        <v>0</v>
      </c>
      <c r="BC14">
        <f t="shared" si="3"/>
        <v>0</v>
      </c>
      <c r="BD14">
        <f t="shared" si="4"/>
        <v>0</v>
      </c>
      <c r="BE14" s="31" t="e">
        <f>IF($O$4&gt;0,(LARGE(($N14,$V14,$AD14,$AL14,$AT14,$BB14),1)),"0")</f>
        <v>#NUM!</v>
      </c>
      <c r="BG14">
        <v>0</v>
      </c>
      <c r="BH14">
        <v>0</v>
      </c>
      <c r="BI14" s="31" t="e">
        <f t="shared" si="5"/>
        <v>#NUM!</v>
      </c>
      <c r="BJ14">
        <f t="shared" si="6"/>
        <v>0</v>
      </c>
    </row>
  </sheetData>
  <sheetProtection sheet="1" objects="1" scenarios="1"/>
  <sortState xmlns:xlrd2="http://schemas.microsoft.com/office/spreadsheetml/2017/richdata2" ref="A9:BN14">
    <sortCondition ref="O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26 AV9:AW65426 P9:Q65426 X9:Y65426 AF9:AG65426 AN9:AO65426">
    <cfRule type="cellIs" dxfId="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426 AC8:AD65426 U8:V65426 AK8:AL65426 AS8:AT65426 BA8:BB65426" xr:uid="{00000000-0002-0000-0B00-000003000000}">
      <formula1>0</formula1>
      <formula2>999</formula2>
    </dataValidation>
    <dataValidation type="decimal" allowBlank="1" showInputMessage="1" showErrorMessage="1" sqref="K1:L2 S1:T2 AY1:AZ2 AQ1:AR2 AI1:AJ2 AA1:AB2 K8:L65426 AA8:AB65426 S8:T65426 AI8:AJ65426 AQ8:AR65426 AY8:AZ65426" xr:uid="{00000000-0002-0000-0B00-000004000000}">
      <formula1>0</formula1>
      <formula2>99</formula2>
    </dataValidation>
    <dataValidation type="decimal" allowBlank="1" showInputMessage="1" showErrorMessage="1" sqref="H1:I2 P1:Q2 AV1:AW2 AN1:AO2 AF1:AG2 X1:Y2 H8:I65426 X8:Y65426 P8:Q65426 AF8:AG65426 AN8:AO65426 AV8:AW65426" xr:uid="{00000000-0002-0000-0B00-000005000000}">
      <formula1>0</formula1>
      <formula2>400</formula2>
    </dataValidation>
    <dataValidation operator="lessThanOrEqual" allowBlank="1" showInputMessage="1" showErrorMessage="1" sqref="BC9:BE14 AH8 AP8 AX8 J8:J14 J1:J2 R1:R2 AX1:AX2 AP1:AP2 AH1:AH2 Z1:Z2 BC1:BK8 BL1:BL4 BL7:BL8 Z8:Z14 R8:R14 BI9:BJ14" xr:uid="{00000000-0002-0000-0B00-000006000000}"/>
    <dataValidation type="list" allowBlank="1" showInputMessage="1" showErrorMessage="1" sqref="BM1:BM2 BM9:BM65426" xr:uid="{00000000-0002-0000-0B00-000007000000}">
      <formula1>"ja,nee"</formula1>
    </dataValidation>
    <dataValidation type="decimal" operator="lessThanOrEqual" allowBlank="1" showInputMessage="1" showErrorMessage="1" sqref="BK9:BL14 BC15:BL65426 AH9:AH65426 AP9:AP65426 AX9:AX65426 Z15:Z65426 R15:R65426 J15:J65426 BG9:BH14"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15240</xdr:colOff>
                    <xdr:row>7</xdr:row>
                    <xdr:rowOff>0</xdr:rowOff>
                  </from>
                  <to>
                    <xdr:col>37</xdr:col>
                    <xdr:colOff>190500</xdr:colOff>
                    <xdr:row>7</xdr:row>
                    <xdr:rowOff>251460</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22860</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7620</xdr:colOff>
                    <xdr:row>7</xdr:row>
                    <xdr:rowOff>7620</xdr:rowOff>
                  </from>
                  <to>
                    <xdr:col>45</xdr:col>
                    <xdr:colOff>198120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15240</xdr:colOff>
                    <xdr:row>7</xdr:row>
                    <xdr:rowOff>7620</xdr:rowOff>
                  </from>
                  <to>
                    <xdr:col>53</xdr:col>
                    <xdr:colOff>198120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38100</xdr:colOff>
                    <xdr:row>7</xdr:row>
                    <xdr:rowOff>7620</xdr:rowOff>
                  </from>
                  <to>
                    <xdr:col>27</xdr:col>
                    <xdr:colOff>175260</xdr:colOff>
                    <xdr:row>7</xdr:row>
                    <xdr:rowOff>243840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160020</xdr:colOff>
                    <xdr:row>7</xdr:row>
                    <xdr:rowOff>251460</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251460</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160020</xdr:colOff>
                    <xdr:row>7</xdr:row>
                    <xdr:rowOff>251460</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160020</xdr:colOff>
                    <xdr:row>7</xdr:row>
                    <xdr:rowOff>251460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09375" defaultRowHeight="13.2" x14ac:dyDescent="0.25"/>
  <cols>
    <col min="1" max="1" width="3.33203125" style="1" bestFit="1" customWidth="1"/>
    <col min="2" max="2" width="10.109375" style="1" customWidth="1"/>
    <col min="3" max="4" width="22.6640625" style="1" customWidth="1"/>
    <col min="5" max="5" width="4.109375" style="1" customWidth="1"/>
    <col min="6" max="6" width="18.6640625" style="1" customWidth="1"/>
    <col min="7" max="7" width="2.6640625" style="59" customWidth="1"/>
    <col min="8" max="8" width="5.6640625" style="59" customWidth="1"/>
    <col min="9" max="9" width="5.6640625" style="59" hidden="1" customWidth="1"/>
    <col min="10" max="10" width="5.6640625" style="60" hidden="1" customWidth="1"/>
    <col min="11" max="12" width="3.6640625" style="59" customWidth="1"/>
    <col min="13" max="13" width="3" style="59" customWidth="1"/>
    <col min="14" max="14" width="3.88671875" style="61" customWidth="1"/>
    <col min="15" max="15" width="2.6640625" style="62" customWidth="1"/>
    <col min="16" max="16" width="5.6640625" style="62" customWidth="1"/>
    <col min="17" max="17" width="5.6640625" style="62" hidden="1" customWidth="1"/>
    <col min="18" max="18" width="5.6640625" style="63" hidden="1" customWidth="1"/>
    <col min="19" max="20" width="3.6640625" style="62" customWidth="1"/>
    <col min="21" max="21" width="3" style="62" customWidth="1"/>
    <col min="22" max="22" width="3.88671875" style="64" customWidth="1"/>
    <col min="23" max="23" width="2.6640625" style="65" customWidth="1"/>
    <col min="24" max="24" width="5.6640625" style="65" customWidth="1"/>
    <col min="25" max="25" width="5.6640625" style="65" hidden="1" customWidth="1"/>
    <col min="26" max="26" width="5.6640625" style="66" hidden="1" customWidth="1"/>
    <col min="27" max="28" width="3.6640625" style="65" customWidth="1"/>
    <col min="29" max="29" width="3" style="65" customWidth="1"/>
    <col min="30" max="30" width="3.88671875" style="67" customWidth="1"/>
    <col min="31" max="31" width="2.6640625" style="62" hidden="1" customWidth="1"/>
    <col min="32" max="33" width="5.6640625" style="62" hidden="1" customWidth="1"/>
    <col min="34" max="34" width="5.6640625" style="63" hidden="1" customWidth="1"/>
    <col min="35" max="36" width="3.6640625" style="62" hidden="1" customWidth="1"/>
    <col min="37" max="37" width="3" style="62" hidden="1" customWidth="1"/>
    <col min="38" max="38" width="3.88671875" style="64" hidden="1" customWidth="1"/>
    <col min="39" max="39" width="2.6640625" style="65" hidden="1" customWidth="1"/>
    <col min="40" max="41" width="5.6640625" style="65" hidden="1" customWidth="1"/>
    <col min="42" max="42" width="5.6640625" style="66" hidden="1" customWidth="1"/>
    <col min="43" max="44" width="3.6640625" style="65" hidden="1" customWidth="1"/>
    <col min="45" max="45" width="3" style="65" hidden="1" customWidth="1"/>
    <col min="46" max="46" width="3.88671875" style="67" hidden="1" customWidth="1"/>
    <col min="47" max="47" width="2.6640625" style="62" hidden="1" customWidth="1"/>
    <col min="48" max="49" width="5.6640625" style="62" hidden="1" customWidth="1"/>
    <col min="50" max="50" width="5.6640625" style="63" hidden="1" customWidth="1"/>
    <col min="51" max="52" width="3.6640625" style="62" hidden="1" customWidth="1"/>
    <col min="53" max="53" width="3" style="62" hidden="1" customWidth="1"/>
    <col min="54" max="54" width="3.88671875" style="62" hidden="1" customWidth="1"/>
    <col min="55" max="55" width="5.33203125" customWidth="1"/>
    <col min="56" max="56" width="6.109375" hidden="1" customWidth="1"/>
    <col min="57" max="57" width="5.33203125" customWidth="1"/>
    <col min="58" max="58" width="5.33203125" hidden="1" customWidth="1"/>
    <col min="59" max="60" width="6" hidden="1" customWidth="1"/>
    <col min="61" max="61" width="6" customWidth="1"/>
    <col min="62" max="62" width="6" hidden="1" customWidth="1"/>
    <col min="63" max="63" width="4" style="1" customWidth="1"/>
    <col min="64" max="64" width="4.88671875" style="1" customWidth="1"/>
    <col min="65" max="65" width="4.88671875" style="1" hidden="1" customWidth="1"/>
    <col min="66" max="66" width="17.33203125" style="1" customWidth="1"/>
  </cols>
  <sheetData>
    <row r="1" spans="1:66" x14ac:dyDescent="0.25">
      <c r="A1" s="99" t="s">
        <v>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1"/>
    </row>
    <row r="2" spans="1:66" ht="12.75" hidden="1" customHeight="1" x14ac:dyDescent="0.25">
      <c r="A2" s="7"/>
      <c r="B2" s="7"/>
      <c r="C2" s="7">
        <v>1</v>
      </c>
      <c r="D2" s="7">
        <f>FLOOR((C2+3)/4,1)</f>
        <v>1</v>
      </c>
      <c r="E2" s="7"/>
      <c r="F2" s="7"/>
      <c r="G2" s="58">
        <v>192</v>
      </c>
      <c r="H2" s="58">
        <v>192</v>
      </c>
      <c r="I2" s="60">
        <v>190</v>
      </c>
      <c r="J2" s="60">
        <f>H2+I2</f>
        <v>382</v>
      </c>
      <c r="K2" s="60"/>
      <c r="L2" s="60"/>
      <c r="M2" s="60"/>
      <c r="N2" s="70">
        <v>1</v>
      </c>
      <c r="O2" s="63">
        <v>193</v>
      </c>
      <c r="P2" s="63">
        <v>193</v>
      </c>
      <c r="Q2" s="63">
        <v>193</v>
      </c>
      <c r="R2" s="63">
        <f>P2+Q2</f>
        <v>386</v>
      </c>
      <c r="S2" s="63"/>
      <c r="T2" s="63"/>
      <c r="U2" s="63"/>
      <c r="V2" s="71">
        <v>2</v>
      </c>
      <c r="W2" s="66">
        <v>198</v>
      </c>
      <c r="X2" s="66">
        <v>198</v>
      </c>
      <c r="Y2" s="66">
        <v>198</v>
      </c>
      <c r="Z2" s="66">
        <f>X2+Y2</f>
        <v>396</v>
      </c>
      <c r="AA2" s="66"/>
      <c r="AB2" s="66"/>
      <c r="AC2" s="66"/>
      <c r="AD2" s="72">
        <v>3</v>
      </c>
      <c r="AE2" s="63">
        <v>177</v>
      </c>
      <c r="AF2" s="63">
        <v>177</v>
      </c>
      <c r="AG2" s="63">
        <v>177</v>
      </c>
      <c r="AH2" s="63">
        <f>AF2+AG2</f>
        <v>354</v>
      </c>
      <c r="AI2" s="63"/>
      <c r="AJ2" s="63"/>
      <c r="AK2" s="63"/>
      <c r="AL2" s="71">
        <v>4</v>
      </c>
      <c r="AM2" s="66">
        <v>178</v>
      </c>
      <c r="AN2" s="66">
        <v>178</v>
      </c>
      <c r="AO2" s="66">
        <v>178</v>
      </c>
      <c r="AP2" s="66">
        <f>AN2+AO2</f>
        <v>356</v>
      </c>
      <c r="AQ2" s="66"/>
      <c r="AR2" s="66"/>
      <c r="AS2" s="66"/>
      <c r="AT2" s="72">
        <v>5</v>
      </c>
      <c r="AU2" s="63">
        <v>179</v>
      </c>
      <c r="AV2" s="63">
        <v>179</v>
      </c>
      <c r="AW2" s="63">
        <v>179</v>
      </c>
      <c r="AX2" s="63">
        <f>AV2+AW2</f>
        <v>358</v>
      </c>
      <c r="AY2" s="63"/>
      <c r="AZ2" s="63"/>
      <c r="BA2" s="63"/>
      <c r="BB2" s="63">
        <v>6</v>
      </c>
      <c r="BC2">
        <f>N2+V2+AD2+AL2+AT2+BB2</f>
        <v>21</v>
      </c>
      <c r="BD2">
        <f>J2+R2+Z2+AH2+AP2+AX2</f>
        <v>2232</v>
      </c>
      <c r="BE2" s="31">
        <f>IF($O$4&gt;0,(LARGE(($N2,$V2,$AD2,$AL2,$AT2,$BB2),1)),"0")</f>
        <v>6</v>
      </c>
      <c r="BF2" s="31">
        <f>IF($O$4&gt;0,(LARGE(($N2,$V2,$AD2,$AL2,$AT2,$BB2),2)),"0")</f>
        <v>5</v>
      </c>
      <c r="BG2">
        <v>354</v>
      </c>
      <c r="BH2">
        <v>354</v>
      </c>
      <c r="BI2" s="31">
        <f>BC2-BE2-BF2</f>
        <v>10</v>
      </c>
      <c r="BJ2">
        <f>BD2-BG2-BH2</f>
        <v>1524</v>
      </c>
      <c r="BK2"/>
      <c r="BL2"/>
      <c r="BM2"/>
      <c r="BN2"/>
    </row>
    <row r="3" spans="1:66" x14ac:dyDescent="0.25">
      <c r="A3" s="102" t="s">
        <v>9</v>
      </c>
      <c r="B3" s="103"/>
      <c r="C3" s="104" t="str">
        <f>Instellingen!B3</f>
        <v>Regio West Veluwe</v>
      </c>
      <c r="D3" s="105"/>
      <c r="E3" s="106"/>
      <c r="F3" s="102"/>
      <c r="G3" s="107"/>
      <c r="H3" s="107"/>
      <c r="I3" s="107"/>
      <c r="J3" s="107"/>
      <c r="K3" s="107"/>
      <c r="L3" s="107"/>
      <c r="M3" s="107"/>
      <c r="N3" s="103"/>
      <c r="O3" s="104"/>
      <c r="P3" s="105"/>
      <c r="Q3" s="105"/>
      <c r="R3" s="105"/>
      <c r="S3" s="105"/>
      <c r="T3" s="105"/>
      <c r="U3" s="105"/>
      <c r="V3" s="106"/>
      <c r="W3" s="142"/>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4"/>
      <c r="BC3" s="102" t="s">
        <v>41</v>
      </c>
      <c r="BD3" s="107"/>
      <c r="BE3" s="107"/>
      <c r="BF3" s="107"/>
      <c r="BG3" s="107"/>
      <c r="BH3" s="107"/>
      <c r="BI3" s="107"/>
      <c r="BJ3" s="107"/>
      <c r="BK3" s="103"/>
      <c r="BL3" s="19">
        <f>Instellingen!B6</f>
        <v>3</v>
      </c>
      <c r="BM3" s="74"/>
      <c r="BN3" s="111"/>
    </row>
    <row r="4" spans="1:66" x14ac:dyDescent="0.25">
      <c r="A4" s="102" t="s">
        <v>10</v>
      </c>
      <c r="B4" s="103"/>
      <c r="C4" s="120" t="s">
        <v>52</v>
      </c>
      <c r="D4" s="105"/>
      <c r="E4" s="106"/>
      <c r="F4" s="102" t="s">
        <v>72</v>
      </c>
      <c r="G4" s="107"/>
      <c r="H4" s="107"/>
      <c r="I4" s="107"/>
      <c r="J4" s="107"/>
      <c r="K4" s="107"/>
      <c r="L4" s="107"/>
      <c r="M4" s="107"/>
      <c r="N4" s="103"/>
      <c r="O4" s="104">
        <f>Instellingen!B7</f>
        <v>1</v>
      </c>
      <c r="P4" s="105"/>
      <c r="Q4" s="105"/>
      <c r="R4" s="105"/>
      <c r="S4" s="105"/>
      <c r="T4" s="105"/>
      <c r="U4" s="105"/>
      <c r="V4" s="106"/>
      <c r="W4" s="145"/>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7"/>
      <c r="BC4" s="102"/>
      <c r="BD4" s="107"/>
      <c r="BE4" s="107"/>
      <c r="BF4" s="107"/>
      <c r="BG4" s="107"/>
      <c r="BH4" s="107"/>
      <c r="BI4" s="107"/>
      <c r="BJ4" s="107"/>
      <c r="BK4" s="103"/>
      <c r="BL4" s="19"/>
      <c r="BM4" s="75"/>
      <c r="BN4" s="114"/>
    </row>
    <row r="5" spans="1:66" x14ac:dyDescent="0.25">
      <c r="A5" s="102" t="s">
        <v>11</v>
      </c>
      <c r="B5" s="103"/>
      <c r="C5" s="104"/>
      <c r="D5" s="105"/>
      <c r="E5" s="106"/>
      <c r="F5" s="102" t="s">
        <v>12</v>
      </c>
      <c r="G5" s="107"/>
      <c r="H5" s="107"/>
      <c r="I5" s="107"/>
      <c r="J5" s="107"/>
      <c r="K5" s="107"/>
      <c r="L5" s="107"/>
      <c r="M5" s="107"/>
      <c r="N5" s="103"/>
      <c r="O5" s="104">
        <f>Instellingen!B5</f>
        <v>99</v>
      </c>
      <c r="P5" s="105"/>
      <c r="Q5" s="105"/>
      <c r="R5" s="105"/>
      <c r="S5" s="105"/>
      <c r="T5" s="105"/>
      <c r="U5" s="105"/>
      <c r="V5" s="106"/>
      <c r="W5" s="148"/>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50"/>
      <c r="BC5" s="102"/>
      <c r="BD5" s="107"/>
      <c r="BE5" s="107"/>
      <c r="BF5" s="107"/>
      <c r="BG5" s="107"/>
      <c r="BH5" s="107"/>
      <c r="BI5" s="107"/>
      <c r="BJ5" s="107"/>
      <c r="BK5" s="103"/>
      <c r="BL5" s="19"/>
      <c r="BM5" s="75"/>
      <c r="BN5" s="114"/>
    </row>
    <row r="6" spans="1:66" ht="12.75" customHeight="1" x14ac:dyDescent="0.25">
      <c r="A6" s="137"/>
      <c r="B6" s="138"/>
      <c r="C6" s="138"/>
      <c r="D6" s="138"/>
      <c r="E6" s="139"/>
      <c r="F6" s="57" t="s">
        <v>14</v>
      </c>
      <c r="G6" s="125" t="str">
        <f>Instellingen!B36</f>
        <v>Barneveld</v>
      </c>
      <c r="H6" s="126"/>
      <c r="I6" s="126"/>
      <c r="J6" s="126"/>
      <c r="K6" s="126"/>
      <c r="L6" s="126"/>
      <c r="M6" s="126"/>
      <c r="N6" s="127"/>
      <c r="O6" s="128" t="str">
        <f>Instellingen!B37</f>
        <v>Lunteren</v>
      </c>
      <c r="P6" s="129"/>
      <c r="Q6" s="129"/>
      <c r="R6" s="129"/>
      <c r="S6" s="129"/>
      <c r="T6" s="129"/>
      <c r="U6" s="129"/>
      <c r="V6" s="130"/>
      <c r="W6" s="131" t="str">
        <f>Instellingen!B38</f>
        <v>Zeewolde</v>
      </c>
      <c r="X6" s="132"/>
      <c r="Y6" s="132"/>
      <c r="Z6" s="132"/>
      <c r="AA6" s="132"/>
      <c r="AB6" s="132"/>
      <c r="AC6" s="132"/>
      <c r="AD6" s="133"/>
      <c r="AE6" s="128">
        <f>Instellingen!B39</f>
        <v>0</v>
      </c>
      <c r="AF6" s="129"/>
      <c r="AG6" s="129"/>
      <c r="AH6" s="129"/>
      <c r="AI6" s="129"/>
      <c r="AJ6" s="129"/>
      <c r="AK6" s="129"/>
      <c r="AL6" s="130"/>
      <c r="AM6" s="131">
        <f>Instellingen!B40</f>
        <v>0</v>
      </c>
      <c r="AN6" s="132"/>
      <c r="AO6" s="132"/>
      <c r="AP6" s="132"/>
      <c r="AQ6" s="132"/>
      <c r="AR6" s="132"/>
      <c r="AS6" s="132"/>
      <c r="AT6" s="133"/>
      <c r="AU6" s="128">
        <f>Instellingen!B41</f>
        <v>0</v>
      </c>
      <c r="AV6" s="129"/>
      <c r="AW6" s="129"/>
      <c r="AX6" s="129"/>
      <c r="AY6" s="129"/>
      <c r="AZ6" s="129"/>
      <c r="BA6" s="129"/>
      <c r="BB6" s="130"/>
      <c r="BC6" s="102" t="s">
        <v>34</v>
      </c>
      <c r="BD6" s="107"/>
      <c r="BE6" s="107"/>
      <c r="BF6" s="107"/>
      <c r="BG6" s="107"/>
      <c r="BH6" s="103"/>
      <c r="BI6" s="35"/>
      <c r="BJ6" s="56"/>
      <c r="BK6" s="36"/>
      <c r="BL6" s="73"/>
      <c r="BM6" s="75"/>
      <c r="BN6" s="114"/>
    </row>
    <row r="7" spans="1:66" ht="12.75" customHeight="1" x14ac:dyDescent="0.25">
      <c r="A7" s="140"/>
      <c r="B7" s="140"/>
      <c r="C7" s="140"/>
      <c r="D7" s="140"/>
      <c r="E7" s="141"/>
      <c r="F7" s="57" t="s">
        <v>15</v>
      </c>
      <c r="G7" s="134" t="str">
        <f>Instellingen!C36</f>
        <v>9/10 mei</v>
      </c>
      <c r="H7" s="126"/>
      <c r="I7" s="126"/>
      <c r="J7" s="126"/>
      <c r="K7" s="126"/>
      <c r="L7" s="126"/>
      <c r="M7" s="126"/>
      <c r="N7" s="127"/>
      <c r="O7" s="128" t="str">
        <f>Instellingen!C37</f>
        <v>23/24 mei</v>
      </c>
      <c r="P7" s="129"/>
      <c r="Q7" s="129"/>
      <c r="R7" s="129"/>
      <c r="S7" s="129"/>
      <c r="T7" s="129"/>
      <c r="U7" s="129"/>
      <c r="V7" s="130"/>
      <c r="W7" s="131" t="str">
        <f>Instellingen!C38</f>
        <v>13/14 juni</v>
      </c>
      <c r="X7" s="132"/>
      <c r="Y7" s="132"/>
      <c r="Z7" s="132"/>
      <c r="AA7" s="132"/>
      <c r="AB7" s="132"/>
      <c r="AC7" s="132"/>
      <c r="AD7" s="133"/>
      <c r="AE7" s="128" t="str">
        <f>Instellingen!C39</f>
        <v xml:space="preserve"> </v>
      </c>
      <c r="AF7" s="129"/>
      <c r="AG7" s="129"/>
      <c r="AH7" s="129"/>
      <c r="AI7" s="129"/>
      <c r="AJ7" s="129"/>
      <c r="AK7" s="129"/>
      <c r="AL7" s="130"/>
      <c r="AM7" s="131" t="str">
        <f>Instellingen!C40</f>
        <v xml:space="preserve"> </v>
      </c>
      <c r="AN7" s="132"/>
      <c r="AO7" s="132"/>
      <c r="AP7" s="132"/>
      <c r="AQ7" s="132"/>
      <c r="AR7" s="132"/>
      <c r="AS7" s="132"/>
      <c r="AT7" s="133"/>
      <c r="AU7" s="128" t="str">
        <f>Instellingen!C41</f>
        <v xml:space="preserve"> </v>
      </c>
      <c r="AV7" s="129"/>
      <c r="AW7" s="129"/>
      <c r="AX7" s="129"/>
      <c r="AY7" s="129"/>
      <c r="AZ7" s="129"/>
      <c r="BA7" s="129"/>
      <c r="BB7" s="130"/>
      <c r="BC7" s="68" t="s">
        <v>71</v>
      </c>
      <c r="BD7" s="3" t="s">
        <v>71</v>
      </c>
      <c r="BE7" s="8" t="s">
        <v>69</v>
      </c>
      <c r="BF7" s="8" t="s">
        <v>69</v>
      </c>
      <c r="BG7" s="8" t="s">
        <v>69</v>
      </c>
      <c r="BH7" s="8" t="s">
        <v>69</v>
      </c>
      <c r="BI7" s="30" t="s">
        <v>70</v>
      </c>
      <c r="BJ7" s="28" t="s">
        <v>70</v>
      </c>
      <c r="BK7" s="9"/>
      <c r="BL7" s="3"/>
      <c r="BM7" s="76"/>
      <c r="BN7" s="117"/>
    </row>
    <row r="8" spans="1:66" ht="25.5" customHeight="1" x14ac:dyDescent="0.25">
      <c r="A8" s="2" t="s">
        <v>19</v>
      </c>
      <c r="B8" s="2" t="s">
        <v>7</v>
      </c>
      <c r="C8" s="2" t="s">
        <v>0</v>
      </c>
      <c r="D8" s="2" t="s">
        <v>1</v>
      </c>
      <c r="E8" s="2" t="s">
        <v>100</v>
      </c>
      <c r="F8" s="57" t="s">
        <v>3</v>
      </c>
      <c r="G8" s="5" t="s">
        <v>95</v>
      </c>
      <c r="H8" s="5" t="s">
        <v>38</v>
      </c>
      <c r="I8" s="5" t="s">
        <v>36</v>
      </c>
      <c r="J8" s="5" t="s">
        <v>37</v>
      </c>
      <c r="K8" s="5" t="s">
        <v>73</v>
      </c>
      <c r="L8" s="5" t="s">
        <v>74</v>
      </c>
      <c r="M8" s="2" t="s">
        <v>5</v>
      </c>
      <c r="N8" s="57" t="s">
        <v>16</v>
      </c>
      <c r="O8" s="5" t="s">
        <v>95</v>
      </c>
      <c r="P8" s="5" t="s">
        <v>38</v>
      </c>
      <c r="Q8" s="5" t="s">
        <v>36</v>
      </c>
      <c r="R8" s="5" t="s">
        <v>39</v>
      </c>
      <c r="S8" s="5" t="s">
        <v>73</v>
      </c>
      <c r="T8" s="5" t="s">
        <v>74</v>
      </c>
      <c r="U8" s="2" t="s">
        <v>5</v>
      </c>
      <c r="V8" s="57" t="s">
        <v>16</v>
      </c>
      <c r="W8" s="5" t="s">
        <v>95</v>
      </c>
      <c r="X8" s="5" t="s">
        <v>38</v>
      </c>
      <c r="Y8" s="5" t="s">
        <v>40</v>
      </c>
      <c r="Z8" s="5" t="s">
        <v>39</v>
      </c>
      <c r="AA8" s="5" t="s">
        <v>73</v>
      </c>
      <c r="AB8" s="5" t="s">
        <v>74</v>
      </c>
      <c r="AC8" s="2" t="s">
        <v>5</v>
      </c>
      <c r="AD8" s="57" t="s">
        <v>16</v>
      </c>
      <c r="AE8" s="5" t="s">
        <v>95</v>
      </c>
      <c r="AF8" s="5" t="s">
        <v>38</v>
      </c>
      <c r="AG8" s="5" t="s">
        <v>36</v>
      </c>
      <c r="AH8" s="5" t="s">
        <v>39</v>
      </c>
      <c r="AI8" s="5" t="s">
        <v>73</v>
      </c>
      <c r="AJ8" s="5" t="s">
        <v>74</v>
      </c>
      <c r="AK8" s="2" t="s">
        <v>5</v>
      </c>
      <c r="AL8" s="57" t="s">
        <v>16</v>
      </c>
      <c r="AM8" s="5" t="s">
        <v>95</v>
      </c>
      <c r="AN8" s="5" t="s">
        <v>38</v>
      </c>
      <c r="AO8" s="5" t="s">
        <v>36</v>
      </c>
      <c r="AP8" s="5" t="s">
        <v>39</v>
      </c>
      <c r="AQ8" s="5" t="s">
        <v>73</v>
      </c>
      <c r="AR8" s="5" t="s">
        <v>74</v>
      </c>
      <c r="AS8" s="2" t="s">
        <v>5</v>
      </c>
      <c r="AT8" s="57" t="s">
        <v>16</v>
      </c>
      <c r="AU8" s="5" t="s">
        <v>95</v>
      </c>
      <c r="AV8" s="5" t="s">
        <v>38</v>
      </c>
      <c r="AW8" s="5" t="s">
        <v>36</v>
      </c>
      <c r="AX8" s="5" t="s">
        <v>39</v>
      </c>
      <c r="AY8" s="5" t="s">
        <v>73</v>
      </c>
      <c r="AZ8" s="5" t="s">
        <v>74</v>
      </c>
      <c r="BA8" s="2" t="s">
        <v>5</v>
      </c>
      <c r="BB8" s="2" t="s">
        <v>16</v>
      </c>
      <c r="BC8" s="69" t="s">
        <v>23</v>
      </c>
      <c r="BD8" s="27" t="s">
        <v>4</v>
      </c>
      <c r="BE8" s="29" t="s">
        <v>23</v>
      </c>
      <c r="BF8" s="29" t="s">
        <v>23</v>
      </c>
      <c r="BG8" s="27" t="s">
        <v>4</v>
      </c>
      <c r="BH8" s="27" t="s">
        <v>4</v>
      </c>
      <c r="BI8" s="27" t="s">
        <v>23</v>
      </c>
      <c r="BJ8" s="27" t="s">
        <v>4</v>
      </c>
      <c r="BK8" s="27" t="s">
        <v>17</v>
      </c>
      <c r="BL8" s="27" t="s">
        <v>18</v>
      </c>
      <c r="BM8" s="27"/>
      <c r="BN8" s="2" t="s">
        <v>6</v>
      </c>
    </row>
  </sheetData>
  <sheetProtection sheet="1" objects="1" scenarios="1"/>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s>
  <dataValidations count="14">
    <dataValidation type="whole" operator="lessThan" allowBlank="1" showInputMessage="1" showErrorMessage="1" error="De waarde is maximaal 500" sqref="H9:L65536 R9:T65536 AP9:AR65536 AX9:AZ65536 AA9:AB65536 AH9:AJ65536" xr:uid="{00000000-0002-0000-0C00-000000000000}">
      <formula1>500</formula1>
    </dataValidation>
    <dataValidation type="whole" operator="lessThan" allowBlank="1" showInputMessage="1" showErrorMessage="1" error="De waarde is maximaal 200" sqref="BB2 AL2 AT2 AL8:AL65536 AT8:AT65536 BB8:BB65536 V8:V65536 N8:N65536 AD8:AD65536" xr:uid="{00000000-0002-0000-0C00-000001000000}">
      <formula1>200</formula1>
    </dataValidation>
    <dataValidation operator="lessThan" allowBlank="1" showInputMessage="1" showErrorMessage="1" error="De waarde is maximaal 500" sqref="R8:T8 AA8:AB8 AI8:AJ8 AQ8:AR8 AY8:AZ8 H8:L8" xr:uid="{00000000-0002-0000-0C00-000002000000}"/>
    <dataValidation type="whole" allowBlank="1" showInputMessage="1" showErrorMessage="1" sqref="BL3:BM3 O4" xr:uid="{00000000-0002-0000-0C00-000003000000}">
      <formula1>1</formula1>
      <formula2>4</formula2>
    </dataValidation>
    <dataValidation type="whole" allowBlank="1" showInputMessage="1" showErrorMessage="1" sqref="BL4:BM4" xr:uid="{00000000-0002-0000-0C00-000004000000}">
      <formula1>1</formula1>
      <formula2>2</formula2>
    </dataValidation>
    <dataValidation type="whole" operator="lessThan" allowBlank="1" showInputMessage="1" showErrorMessage="1" sqref="BL5:BM5" xr:uid="{00000000-0002-0000-0C00-000005000000}">
      <formula1>9</formula1>
    </dataValidation>
    <dataValidation type="whole" operator="lessThan" allowBlank="1" showInputMessage="1" showErrorMessage="1" sqref="BL6:BM6" xr:uid="{00000000-0002-0000-0C00-000006000000}">
      <formula1>340</formula1>
    </dataValidation>
    <dataValidation type="whole" operator="lessThanOrEqual" allowBlank="1" showInputMessage="1" showErrorMessage="1" sqref="X8:Z65536 X2:Z2 P2:Q2 P8:Q65536" xr:uid="{00000000-0002-0000-0C00-000007000000}">
      <formula1>340</formula1>
    </dataValidation>
    <dataValidation type="whole" operator="lessThan" allowBlank="1" showInputMessage="1" showErrorMessage="1" sqref="U2 U8:U65536" xr:uid="{00000000-0002-0000-0C00-000008000000}">
      <formula1>999</formula1>
    </dataValidation>
    <dataValidation type="whole" operator="lessThanOrEqual" allowBlank="1" showInputMessage="1" showErrorMessage="1" error="De waarde is maximaal 200" sqref="AN2:AO2 AV2:AW2 AF2:AG2 AN8:AO65536 AF8:AG65536 AV8:AW65536" xr:uid="{00000000-0002-0000-0C00-000009000000}">
      <formula1>340</formula1>
    </dataValidation>
    <dataValidation type="whole" operator="lessThanOrEqual" allowBlank="1" showInputMessage="1" showErrorMessage="1" sqref="O5" xr:uid="{00000000-0002-0000-0C00-00000A000000}">
      <formula1>999</formula1>
    </dataValidation>
    <dataValidation type="whole" operator="lessThan" allowBlank="1" showInputMessage="1" showErrorMessage="1" sqref="O3" xr:uid="{00000000-0002-0000-0C00-00000B000000}">
      <formula1>99</formula1>
    </dataValidation>
    <dataValidation operator="lessThanOrEqual" allowBlank="1" showInputMessage="1" showErrorMessage="1" sqref="W1:W3 W8:W65536" xr:uid="{00000000-0002-0000-0C00-00000C000000}"/>
    <dataValidation operator="lessThanOrEqual" allowBlank="1" showInputMessage="1" showErrorMessage="1" error="De waarde is maximaal 200" sqref="AM1:AM2 AU1:AU2 AE1:AE2 AM8:AM65536 AE8:AE65536 AU8:AU65536" xr:uid="{00000000-0002-0000-0C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129540</xdr:colOff>
                    <xdr:row>5</xdr:row>
                    <xdr:rowOff>0</xdr:rowOff>
                  </from>
                  <to>
                    <xdr:col>2</xdr:col>
                    <xdr:colOff>388620</xdr:colOff>
                    <xdr:row>7</xdr:row>
                    <xdr:rowOff>7620</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7620</xdr:colOff>
                    <xdr:row>7</xdr:row>
                    <xdr:rowOff>15240</xdr:rowOff>
                  </from>
                  <to>
                    <xdr:col>8</xdr:col>
                    <xdr:colOff>0</xdr:colOff>
                    <xdr:row>7</xdr:row>
                    <xdr:rowOff>152400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15240</xdr:colOff>
                    <xdr:row>7</xdr:row>
                    <xdr:rowOff>7620</xdr:rowOff>
                  </from>
                  <to>
                    <xdr:col>16</xdr:col>
                    <xdr:colOff>0</xdr:colOff>
                    <xdr:row>7</xdr:row>
                    <xdr:rowOff>129540</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7620</xdr:colOff>
                    <xdr:row>7</xdr:row>
                    <xdr:rowOff>7620</xdr:rowOff>
                  </from>
                  <to>
                    <xdr:col>24</xdr:col>
                    <xdr:colOff>0</xdr:colOff>
                    <xdr:row>7</xdr:row>
                    <xdr:rowOff>152400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7620</xdr:colOff>
                    <xdr:row>7</xdr:row>
                    <xdr:rowOff>7620</xdr:rowOff>
                  </from>
                  <to>
                    <xdr:col>32</xdr:col>
                    <xdr:colOff>0</xdr:colOff>
                    <xdr:row>7</xdr:row>
                    <xdr:rowOff>144780</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7620</xdr:colOff>
                    <xdr:row>2</xdr:row>
                    <xdr:rowOff>7620</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7620</xdr:colOff>
                    <xdr:row>6</xdr:row>
                    <xdr:rowOff>121920</xdr:rowOff>
                  </from>
                  <to>
                    <xdr:col>13</xdr:col>
                    <xdr:colOff>198120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152400</xdr:colOff>
                    <xdr:row>7</xdr:row>
                    <xdr:rowOff>7620</xdr:rowOff>
                  </from>
                  <to>
                    <xdr:col>21</xdr:col>
                    <xdr:colOff>198120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15240</xdr:rowOff>
                  </from>
                  <to>
                    <xdr:col>60</xdr:col>
                    <xdr:colOff>312420</xdr:colOff>
                    <xdr:row>7</xdr:row>
                    <xdr:rowOff>251460</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7620</xdr:colOff>
                    <xdr:row>7</xdr:row>
                    <xdr:rowOff>22860</xdr:rowOff>
                  </from>
                  <to>
                    <xdr:col>61</xdr:col>
                    <xdr:colOff>304800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22860</xdr:rowOff>
                  </from>
                  <to>
                    <xdr:col>1</xdr:col>
                    <xdr:colOff>7620</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7620</xdr:colOff>
                    <xdr:row>7</xdr:row>
                    <xdr:rowOff>7620</xdr:rowOff>
                  </from>
                  <to>
                    <xdr:col>40</xdr:col>
                    <xdr:colOff>0</xdr:colOff>
                    <xdr:row>7</xdr:row>
                    <xdr:rowOff>144780</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7620</xdr:colOff>
                    <xdr:row>7</xdr:row>
                    <xdr:rowOff>7620</xdr:rowOff>
                  </from>
                  <to>
                    <xdr:col>48</xdr:col>
                    <xdr:colOff>0</xdr:colOff>
                    <xdr:row>7</xdr:row>
                    <xdr:rowOff>144780</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15240</xdr:colOff>
                    <xdr:row>7</xdr:row>
                    <xdr:rowOff>7620</xdr:rowOff>
                  </from>
                  <to>
                    <xdr:col>11</xdr:col>
                    <xdr:colOff>152400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525780</xdr:colOff>
                    <xdr:row>5</xdr:row>
                    <xdr:rowOff>0</xdr:rowOff>
                  </from>
                  <to>
                    <xdr:col>5</xdr:col>
                    <xdr:colOff>0</xdr:colOff>
                    <xdr:row>6</xdr:row>
                    <xdr:rowOff>121920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7620</xdr:rowOff>
                  </from>
                  <to>
                    <xdr:col>3</xdr:col>
                    <xdr:colOff>0</xdr:colOff>
                    <xdr:row>7</xdr:row>
                    <xdr:rowOff>152400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15240</xdr:colOff>
                    <xdr:row>7</xdr:row>
                    <xdr:rowOff>7620</xdr:rowOff>
                  </from>
                  <to>
                    <xdr:col>19</xdr:col>
                    <xdr:colOff>152400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15240</xdr:colOff>
                    <xdr:row>7</xdr:row>
                    <xdr:rowOff>7620</xdr:rowOff>
                  </from>
                  <to>
                    <xdr:col>27</xdr:col>
                    <xdr:colOff>152400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7620</xdr:rowOff>
                  </from>
                  <to>
                    <xdr:col>35</xdr:col>
                    <xdr:colOff>152400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7620</xdr:rowOff>
                  </from>
                  <to>
                    <xdr:col>43</xdr:col>
                    <xdr:colOff>152400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7620</xdr:rowOff>
                  </from>
                  <to>
                    <xdr:col>51</xdr:col>
                    <xdr:colOff>152400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22860</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22860</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22860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
  <dimension ref="A1:K4"/>
  <sheetViews>
    <sheetView workbookViewId="0">
      <pane ySplit="4" topLeftCell="A5" activePane="bottomLeft" state="frozen"/>
      <selection activeCell="C5" sqref="C5:E5"/>
      <selection pane="bottomLeft" activeCell="C5" sqref="C5:E5"/>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5546875" style="1" customWidth="1"/>
    <col min="9" max="9" width="7.88671875" style="15" customWidth="1"/>
    <col min="10" max="10" width="7.5546875" style="1" customWidth="1"/>
    <col min="11" max="11" width="13.44140625" style="1" customWidth="1"/>
  </cols>
  <sheetData>
    <row r="1" spans="1:11" x14ac:dyDescent="0.25">
      <c r="A1" s="99" t="s">
        <v>44</v>
      </c>
      <c r="B1" s="100"/>
      <c r="C1" s="100"/>
      <c r="D1" s="100"/>
      <c r="E1" s="100"/>
      <c r="F1" s="100"/>
      <c r="G1" s="101"/>
      <c r="H1" s="102"/>
      <c r="I1" s="103"/>
      <c r="J1" s="16"/>
      <c r="K1" s="16"/>
    </row>
    <row r="2" spans="1:11" hidden="1" x14ac:dyDescent="0.25">
      <c r="A2"/>
      <c r="B2"/>
      <c r="C2"/>
      <c r="D2"/>
      <c r="E2"/>
      <c r="F2"/>
      <c r="G2" s="1" t="b">
        <v>0</v>
      </c>
      <c r="H2" s="1" t="b">
        <v>0</v>
      </c>
      <c r="I2" s="13"/>
      <c r="J2"/>
      <c r="K2"/>
    </row>
    <row r="3" spans="1:11" ht="25.5" customHeight="1" x14ac:dyDescent="0.25">
      <c r="A3" s="4" t="s">
        <v>9</v>
      </c>
      <c r="B3" s="151" t="str">
        <f>Instellingen!B3</f>
        <v>Regio West Veluwe</v>
      </c>
      <c r="C3" s="152"/>
      <c r="D3" s="17"/>
      <c r="E3" s="153" t="s">
        <v>48</v>
      </c>
      <c r="F3" s="153"/>
      <c r="G3" s="10"/>
      <c r="H3" s="154" t="s">
        <v>49</v>
      </c>
      <c r="I3" s="155"/>
      <c r="J3" s="18"/>
      <c r="K3" s="12"/>
    </row>
    <row r="4" spans="1:11" ht="26.4" x14ac:dyDescent="0.25">
      <c r="A4" s="2" t="s">
        <v>21</v>
      </c>
      <c r="B4" s="2" t="s">
        <v>7</v>
      </c>
      <c r="C4" s="2" t="s">
        <v>0</v>
      </c>
      <c r="D4" s="2" t="s">
        <v>1</v>
      </c>
      <c r="E4" s="2" t="s">
        <v>22</v>
      </c>
      <c r="F4" s="2" t="s">
        <v>24</v>
      </c>
      <c r="G4" s="2" t="s">
        <v>25</v>
      </c>
      <c r="H4" s="11" t="s">
        <v>45</v>
      </c>
      <c r="I4" s="14" t="s">
        <v>46</v>
      </c>
      <c r="J4" s="5" t="s">
        <v>47</v>
      </c>
      <c r="K4" s="2"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D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1417320</xdr:colOff>
                    <xdr:row>2</xdr:row>
                    <xdr:rowOff>251460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7620</xdr:colOff>
                    <xdr:row>2</xdr:row>
                    <xdr:rowOff>7620</xdr:rowOff>
                  </from>
                  <to>
                    <xdr:col>6</xdr:col>
                    <xdr:colOff>678180</xdr:colOff>
                    <xdr:row>2</xdr:row>
                    <xdr:rowOff>251460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678180</xdr:colOff>
                    <xdr:row>2</xdr:row>
                    <xdr:rowOff>7620</xdr:rowOff>
                  </from>
                  <to>
                    <xdr:col>6</xdr:col>
                    <xdr:colOff>1234440</xdr:colOff>
                    <xdr:row>2</xdr:row>
                    <xdr:rowOff>251460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3.2" x14ac:dyDescent="0.25"/>
  <cols>
    <col min="1" max="1" width="5.6640625" style="1" customWidth="1"/>
    <col min="2" max="2" width="10.6640625" style="1" customWidth="1"/>
    <col min="3" max="3" width="27.6640625" style="1" customWidth="1"/>
    <col min="4" max="4" width="25.6640625" style="1" customWidth="1"/>
    <col min="5" max="5" width="28.6640625" style="1" customWidth="1"/>
    <col min="6" max="6" width="3.6640625" style="1" customWidth="1"/>
    <col min="7" max="7" width="32.44140625" style="1" customWidth="1"/>
    <col min="8" max="8" width="4.6640625" style="1" customWidth="1"/>
    <col min="9" max="9" width="21.6640625" style="1" customWidth="1"/>
    <col min="10" max="14" width="4.6640625" style="1" customWidth="1"/>
    <col min="15" max="15" width="4" customWidth="1"/>
  </cols>
  <sheetData>
    <row r="1" spans="1:14" x14ac:dyDescent="0.25">
      <c r="A1" s="99" t="s">
        <v>91</v>
      </c>
      <c r="B1" s="100"/>
      <c r="C1" s="100"/>
      <c r="D1" s="100"/>
      <c r="E1" s="100"/>
      <c r="F1" s="100"/>
      <c r="G1" s="100"/>
      <c r="H1" s="100"/>
      <c r="I1" s="100"/>
      <c r="J1" s="100"/>
      <c r="K1" s="100"/>
      <c r="L1" s="100"/>
      <c r="M1" s="37"/>
      <c r="N1" s="41"/>
    </row>
    <row r="2" spans="1:14" ht="12.75" hidden="1" customHeight="1" x14ac:dyDescent="0.25">
      <c r="A2" s="46"/>
      <c r="B2" s="47"/>
      <c r="C2" s="47">
        <v>48</v>
      </c>
      <c r="D2" s="7">
        <f>FLOOR((C2+3)/4,1)</f>
        <v>12</v>
      </c>
      <c r="E2" s="47"/>
      <c r="F2" s="47"/>
      <c r="G2" s="47"/>
      <c r="H2" s="47">
        <v>192</v>
      </c>
      <c r="I2" s="1">
        <v>190</v>
      </c>
      <c r="J2" s="1">
        <f>H2+I2</f>
        <v>382</v>
      </c>
      <c r="N2" s="42"/>
    </row>
    <row r="3" spans="1:14" x14ac:dyDescent="0.25">
      <c r="A3" s="35" t="s">
        <v>9</v>
      </c>
      <c r="B3" s="36"/>
      <c r="C3" s="104" t="str">
        <f>Instellingen!B3</f>
        <v>Regio West Veluwe</v>
      </c>
      <c r="D3" s="106"/>
      <c r="E3" s="102" t="s">
        <v>88</v>
      </c>
      <c r="F3" s="107"/>
      <c r="G3" s="103"/>
      <c r="H3" s="108">
        <v>2</v>
      </c>
      <c r="I3" s="109"/>
      <c r="J3" s="109"/>
      <c r="K3" s="109"/>
      <c r="L3" s="109"/>
      <c r="M3" s="109"/>
      <c r="N3" s="110"/>
    </row>
    <row r="4" spans="1:14" hidden="1" x14ac:dyDescent="0.25">
      <c r="A4" s="33"/>
      <c r="B4" s="34"/>
      <c r="C4" s="38"/>
      <c r="D4" s="39"/>
      <c r="E4" s="39"/>
      <c r="F4" s="40"/>
      <c r="G4" s="49"/>
      <c r="H4" s="50"/>
      <c r="I4" s="50"/>
      <c r="J4" s="50"/>
      <c r="K4" s="50"/>
      <c r="L4" s="50"/>
      <c r="M4" s="55"/>
      <c r="N4" s="48"/>
    </row>
    <row r="5" spans="1:14" hidden="1" x14ac:dyDescent="0.25">
      <c r="A5" s="51"/>
      <c r="B5" s="52"/>
      <c r="C5" s="43"/>
      <c r="D5" s="44"/>
      <c r="E5" s="44"/>
      <c r="F5" s="45"/>
      <c r="G5" s="51"/>
      <c r="H5" s="53"/>
      <c r="I5" s="53"/>
      <c r="J5" s="53"/>
      <c r="K5" s="53"/>
      <c r="L5" s="53"/>
      <c r="M5" s="55"/>
      <c r="N5" s="48"/>
    </row>
    <row r="6" spans="1:14" ht="12.75" customHeight="1" x14ac:dyDescent="0.25">
      <c r="A6" s="156" t="s">
        <v>114</v>
      </c>
      <c r="B6" s="157"/>
      <c r="C6" s="157"/>
      <c r="D6" s="157"/>
      <c r="E6" s="157"/>
      <c r="F6" s="157"/>
      <c r="G6" s="157"/>
      <c r="H6" s="157"/>
      <c r="I6" s="157"/>
      <c r="J6" s="157"/>
      <c r="K6" s="157"/>
      <c r="L6" s="157"/>
      <c r="M6" s="157"/>
      <c r="N6" s="158"/>
    </row>
    <row r="7" spans="1:14" ht="12.75" customHeight="1" x14ac:dyDescent="0.25">
      <c r="A7" s="159"/>
      <c r="B7" s="160"/>
      <c r="C7" s="160"/>
      <c r="D7" s="160"/>
      <c r="E7" s="160"/>
      <c r="F7" s="160"/>
      <c r="G7" s="160"/>
      <c r="H7" s="160"/>
      <c r="I7" s="160"/>
      <c r="J7" s="160"/>
      <c r="K7" s="160"/>
      <c r="L7" s="160"/>
      <c r="M7" s="160"/>
      <c r="N7" s="161"/>
    </row>
    <row r="8" spans="1:14" ht="25.5" customHeight="1" x14ac:dyDescent="0.25">
      <c r="A8" s="2" t="s">
        <v>19</v>
      </c>
      <c r="B8" s="2" t="s">
        <v>7</v>
      </c>
      <c r="C8" s="2" t="s">
        <v>0</v>
      </c>
      <c r="D8" s="2" t="s">
        <v>1</v>
      </c>
      <c r="E8" s="2" t="s">
        <v>90</v>
      </c>
      <c r="F8" s="2" t="s">
        <v>2</v>
      </c>
      <c r="G8" s="2" t="s">
        <v>3</v>
      </c>
      <c r="H8" s="5" t="s">
        <v>38</v>
      </c>
      <c r="I8" s="5" t="s">
        <v>36</v>
      </c>
      <c r="J8" s="5" t="s">
        <v>37</v>
      </c>
      <c r="K8" s="5" t="s">
        <v>73</v>
      </c>
      <c r="L8" s="5" t="s">
        <v>74</v>
      </c>
      <c r="M8" s="2" t="s">
        <v>89</v>
      </c>
      <c r="N8" s="54"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0E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E00-000001000000}">
      <formula1>1</formula1>
      <formula2>6</formula2>
    </dataValidation>
    <dataValidation type="whole" operator="lessThan" allowBlank="1" showInputMessage="1" showErrorMessage="1" error="De waarde is maximaal 500" sqref="H9:I34127" xr:uid="{00000000-0002-0000-0E00-000002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15240</xdr:colOff>
                    <xdr:row>3</xdr:row>
                    <xdr:rowOff>0</xdr:rowOff>
                  </from>
                  <to>
                    <xdr:col>2</xdr:col>
                    <xdr:colOff>891540</xdr:colOff>
                    <xdr:row>6</xdr:row>
                    <xdr:rowOff>99060</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22860</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647700</xdr:colOff>
                    <xdr:row>5</xdr:row>
                    <xdr:rowOff>15240</xdr:rowOff>
                  </from>
                  <to>
                    <xdr:col>6</xdr:col>
                    <xdr:colOff>167640</xdr:colOff>
                    <xdr:row>6</xdr:row>
                    <xdr:rowOff>114300</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190500</xdr:colOff>
                    <xdr:row>5</xdr:row>
                    <xdr:rowOff>7620</xdr:rowOff>
                  </from>
                  <to>
                    <xdr:col>10</xdr:col>
                    <xdr:colOff>68580</xdr:colOff>
                    <xdr:row>6</xdr:row>
                    <xdr:rowOff>106680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914400</xdr:colOff>
                    <xdr:row>5</xdr:row>
                    <xdr:rowOff>7620</xdr:rowOff>
                  </from>
                  <to>
                    <xdr:col>3</xdr:col>
                    <xdr:colOff>617220</xdr:colOff>
                    <xdr:row>6</xdr:row>
                    <xdr:rowOff>106680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pageSetUpPr fitToPage="1"/>
  </sheetPr>
  <dimension ref="A1:C41"/>
  <sheetViews>
    <sheetView zoomScale="90" workbookViewId="0">
      <pane ySplit="2" topLeftCell="A3" activePane="bottomLeft" state="frozen"/>
      <selection activeCell="C5" sqref="C5:E5"/>
      <selection pane="bottomLeft" activeCell="B28" sqref="B28"/>
    </sheetView>
  </sheetViews>
  <sheetFormatPr defaultRowHeight="13.2" x14ac:dyDescent="0.25"/>
  <cols>
    <col min="1" max="1" width="39.109375" bestFit="1" customWidth="1"/>
    <col min="2" max="2" width="37.109375" style="1" customWidth="1"/>
    <col min="3" max="3" width="46.5546875" bestFit="1" customWidth="1"/>
  </cols>
  <sheetData>
    <row r="1" spans="1:3" x14ac:dyDescent="0.25">
      <c r="A1" s="24"/>
      <c r="B1" s="20" t="s">
        <v>65</v>
      </c>
      <c r="C1" s="20" t="s">
        <v>26</v>
      </c>
    </row>
    <row r="2" spans="1:3" x14ac:dyDescent="0.25">
      <c r="A2" s="21" t="s">
        <v>54</v>
      </c>
      <c r="B2" s="2"/>
      <c r="C2" s="2"/>
    </row>
    <row r="3" spans="1:3" x14ac:dyDescent="0.25">
      <c r="A3" s="25" t="s">
        <v>68</v>
      </c>
      <c r="B3" s="88" t="s">
        <v>121</v>
      </c>
      <c r="C3" s="22"/>
    </row>
    <row r="4" spans="1:3" x14ac:dyDescent="0.25">
      <c r="A4" s="22" t="s">
        <v>55</v>
      </c>
      <c r="B4" s="23">
        <v>1</v>
      </c>
      <c r="C4" s="22" t="s">
        <v>53</v>
      </c>
    </row>
    <row r="5" spans="1:3" x14ac:dyDescent="0.25">
      <c r="A5" s="22" t="s">
        <v>12</v>
      </c>
      <c r="B5" s="23">
        <v>99</v>
      </c>
      <c r="C5" s="22"/>
    </row>
    <row r="6" spans="1:3" x14ac:dyDescent="0.25">
      <c r="A6" s="22" t="s">
        <v>56</v>
      </c>
      <c r="B6" s="23">
        <v>3</v>
      </c>
      <c r="C6" s="22"/>
    </row>
    <row r="7" spans="1:3" x14ac:dyDescent="0.25">
      <c r="A7" s="22" t="s">
        <v>72</v>
      </c>
      <c r="B7" s="23">
        <v>1</v>
      </c>
      <c r="C7" s="22"/>
    </row>
    <row r="8" spans="1:3" x14ac:dyDescent="0.25">
      <c r="A8" s="22" t="s">
        <v>42</v>
      </c>
      <c r="B8" s="23">
        <v>1</v>
      </c>
      <c r="C8" s="22"/>
    </row>
    <row r="9" spans="1:3" x14ac:dyDescent="0.25">
      <c r="A9" s="22" t="s">
        <v>75</v>
      </c>
      <c r="B9" s="23">
        <v>1</v>
      </c>
      <c r="C9" s="22" t="s">
        <v>76</v>
      </c>
    </row>
    <row r="10" spans="1:3" x14ac:dyDescent="0.25">
      <c r="A10" s="77" t="s">
        <v>92</v>
      </c>
      <c r="B10" s="23">
        <v>90</v>
      </c>
      <c r="C10" s="22" t="s">
        <v>93</v>
      </c>
    </row>
    <row r="11" spans="1:3" x14ac:dyDescent="0.25">
      <c r="A11" s="77" t="s">
        <v>111</v>
      </c>
      <c r="B11" s="23" t="s">
        <v>112</v>
      </c>
      <c r="C11" s="22"/>
    </row>
    <row r="12" spans="1:3" hidden="1" x14ac:dyDescent="0.25">
      <c r="A12" s="22"/>
      <c r="B12" s="23"/>
      <c r="C12" s="22"/>
    </row>
    <row r="13" spans="1:3" x14ac:dyDescent="0.25">
      <c r="A13" s="22" t="s">
        <v>98</v>
      </c>
      <c r="B13" s="23"/>
      <c r="C13" s="19" t="s">
        <v>99</v>
      </c>
    </row>
    <row r="14" spans="1:3" hidden="1" x14ac:dyDescent="0.25">
      <c r="A14" s="22" t="s">
        <v>105</v>
      </c>
      <c r="B14" s="23" t="s">
        <v>107</v>
      </c>
      <c r="C14" s="22"/>
    </row>
    <row r="15" spans="1:3" hidden="1" x14ac:dyDescent="0.25">
      <c r="A15" s="22" t="s">
        <v>103</v>
      </c>
      <c r="B15" s="23" t="s">
        <v>107</v>
      </c>
      <c r="C15" s="22"/>
    </row>
    <row r="16" spans="1:3" hidden="1" x14ac:dyDescent="0.25">
      <c r="A16" s="22"/>
      <c r="B16" s="22"/>
      <c r="C16" s="22"/>
    </row>
    <row r="17" spans="1:3" x14ac:dyDescent="0.25">
      <c r="A17" s="22" t="s">
        <v>106</v>
      </c>
      <c r="B17" s="23" t="s">
        <v>107</v>
      </c>
      <c r="C17" s="22"/>
    </row>
    <row r="18" spans="1:3" x14ac:dyDescent="0.25">
      <c r="A18" s="22" t="s">
        <v>104</v>
      </c>
      <c r="B18" s="23" t="s">
        <v>107</v>
      </c>
      <c r="C18" s="22"/>
    </row>
    <row r="19" spans="1:3" x14ac:dyDescent="0.25">
      <c r="B19"/>
    </row>
    <row r="20" spans="1:3" hidden="1" x14ac:dyDescent="0.25">
      <c r="B20"/>
    </row>
    <row r="21" spans="1:3" hidden="1" x14ac:dyDescent="0.25">
      <c r="B21"/>
    </row>
    <row r="22" spans="1:3" hidden="1" x14ac:dyDescent="0.25">
      <c r="B22"/>
    </row>
    <row r="23" spans="1:3" ht="39.6" x14ac:dyDescent="0.25">
      <c r="A23" s="20" t="s">
        <v>94</v>
      </c>
      <c r="B23" s="2"/>
      <c r="C23" s="5" t="s">
        <v>63</v>
      </c>
    </row>
    <row r="24" spans="1:3" hidden="1" x14ac:dyDescent="0.25">
      <c r="A24" s="22" t="s">
        <v>57</v>
      </c>
      <c r="B24" s="22">
        <v>1</v>
      </c>
      <c r="C24" s="22" t="s">
        <v>64</v>
      </c>
    </row>
    <row r="25" spans="1:3" x14ac:dyDescent="0.25">
      <c r="A25" s="22" t="s">
        <v>77</v>
      </c>
      <c r="B25" s="23"/>
      <c r="C25" s="22"/>
    </row>
    <row r="26" spans="1:3" x14ac:dyDescent="0.25">
      <c r="A26" s="22" t="s">
        <v>78</v>
      </c>
      <c r="B26" s="23"/>
      <c r="C26" s="22"/>
    </row>
    <row r="27" spans="1:3" x14ac:dyDescent="0.25">
      <c r="A27" s="22" t="s">
        <v>58</v>
      </c>
      <c r="B27" s="23"/>
      <c r="C27" s="22"/>
    </row>
    <row r="28" spans="1:3" x14ac:dyDescent="0.25">
      <c r="A28" s="22" t="s">
        <v>59</v>
      </c>
      <c r="B28" s="23">
        <v>2</v>
      </c>
      <c r="C28" s="22"/>
    </row>
    <row r="29" spans="1:3" x14ac:dyDescent="0.25">
      <c r="A29" s="22" t="s">
        <v>60</v>
      </c>
      <c r="B29" s="23"/>
      <c r="C29" s="22"/>
    </row>
    <row r="30" spans="1:3" x14ac:dyDescent="0.25">
      <c r="A30" s="22" t="s">
        <v>61</v>
      </c>
      <c r="B30" s="23"/>
      <c r="C30" s="22"/>
    </row>
    <row r="31" spans="1:3" x14ac:dyDescent="0.25">
      <c r="A31" s="22" t="s">
        <v>62</v>
      </c>
      <c r="B31" s="23"/>
      <c r="C31" s="22"/>
    </row>
    <row r="32" spans="1:3" x14ac:dyDescent="0.25">
      <c r="A32" s="22" t="s">
        <v>66</v>
      </c>
      <c r="B32" s="23"/>
      <c r="C32" s="22"/>
    </row>
    <row r="33" spans="1:3" x14ac:dyDescent="0.25">
      <c r="A33" s="22" t="s">
        <v>67</v>
      </c>
      <c r="B33" s="23"/>
      <c r="C33" s="22"/>
    </row>
    <row r="34" spans="1:3" x14ac:dyDescent="0.25">
      <c r="B34"/>
    </row>
    <row r="35" spans="1:3" x14ac:dyDescent="0.25">
      <c r="A35" s="20" t="s">
        <v>79</v>
      </c>
      <c r="B35" s="20" t="s">
        <v>80</v>
      </c>
      <c r="C35" s="20" t="s">
        <v>81</v>
      </c>
    </row>
    <row r="36" spans="1:3" x14ac:dyDescent="0.25">
      <c r="A36" s="22" t="s">
        <v>82</v>
      </c>
      <c r="B36" s="80" t="s">
        <v>115</v>
      </c>
      <c r="C36" s="86" t="s">
        <v>118</v>
      </c>
    </row>
    <row r="37" spans="1:3" x14ac:dyDescent="0.25">
      <c r="A37" s="22" t="s">
        <v>83</v>
      </c>
      <c r="B37" s="80" t="s">
        <v>116</v>
      </c>
      <c r="C37" s="86" t="s">
        <v>119</v>
      </c>
    </row>
    <row r="38" spans="1:3" x14ac:dyDescent="0.25">
      <c r="A38" s="22" t="s">
        <v>84</v>
      </c>
      <c r="B38" s="80" t="s">
        <v>117</v>
      </c>
      <c r="C38" s="86" t="s">
        <v>120</v>
      </c>
    </row>
    <row r="39" spans="1:3" x14ac:dyDescent="0.25">
      <c r="A39" s="22" t="s">
        <v>85</v>
      </c>
      <c r="B39" s="80"/>
      <c r="C39" s="32" t="s">
        <v>96</v>
      </c>
    </row>
    <row r="40" spans="1:3" x14ac:dyDescent="0.25">
      <c r="A40" s="22" t="s">
        <v>86</v>
      </c>
      <c r="B40" s="80"/>
      <c r="C40" s="32" t="s">
        <v>96</v>
      </c>
    </row>
    <row r="41" spans="1:3" x14ac:dyDescent="0.25">
      <c r="A41" s="22" t="s">
        <v>87</v>
      </c>
      <c r="B41" s="80"/>
      <c r="C41" s="32" t="s">
        <v>96</v>
      </c>
    </row>
  </sheetData>
  <sheetProtection password="C736" sheet="1" objects="1" scenarios="1"/>
  <phoneticPr fontId="0" type="noConversion"/>
  <dataValidations count="13">
    <dataValidation type="whole" allowBlank="1" showInputMessage="1" showErrorMessage="1" sqref="B16" xr:uid="{00000000-0002-0000-0F00-000000000000}">
      <formula1>1</formula1>
      <formula2>2</formula2>
    </dataValidation>
    <dataValidation type="whole" showInputMessage="1" showErrorMessage="1" error="Er moet een waarde ingevoerd worden tussen 1 t/m 6." sqref="B6" xr:uid="{00000000-0002-0000-0F00-000001000000}">
      <formula1>1</formula1>
      <formula2>6</formula2>
    </dataValidation>
    <dataValidation type="whole" allowBlank="1" showInputMessage="1" showErrorMessage="1" sqref="B19:B21" xr:uid="{00000000-0002-0000-0F00-000002000000}">
      <formula1>2</formula1>
      <formula2>3</formula2>
    </dataValidation>
    <dataValidation type="whole" showInputMessage="1" showErrorMessage="1" error="Er moet een waarde ingevoerd worden." sqref="B5" xr:uid="{00000000-0002-0000-0F00-000003000000}">
      <formula1>1</formula1>
      <formula2>999</formula2>
    </dataValidation>
    <dataValidation type="whole" showInputMessage="1" showErrorMessage="1" error="Er moet een waarde ingevoerd worden." sqref="B8 B4" xr:uid="{00000000-0002-0000-0F00-000004000000}">
      <formula1>1</formula1>
      <formula2>2</formula2>
    </dataValidation>
    <dataValidation type="whole" showInputMessage="1" showErrorMessage="1" error="De waarde kan zijn 0 of 1." sqref="B7" xr:uid="{00000000-0002-0000-0F00-000005000000}">
      <formula1>0</formula1>
      <formula2>2</formula2>
    </dataValidation>
    <dataValidation type="textLength" showInputMessage="1" showErrorMessage="1" error="Er moet een tekst worden ingevoerd." sqref="B3" xr:uid="{00000000-0002-0000-0F00-000006000000}">
      <formula1>1</formula1>
      <formula2>60</formula2>
    </dataValidation>
    <dataValidation type="whole" allowBlank="1" showInputMessage="1" showErrorMessage="1" sqref="B9" xr:uid="{00000000-0002-0000-0F00-000007000000}">
      <formula1>0</formula1>
      <formula2>1</formula2>
    </dataValidation>
    <dataValidation type="whole" allowBlank="1" showInputMessage="1" showErrorMessage="1" error="De minimale waarde is 2 de maximale is 10" sqref="B25:B33" xr:uid="{00000000-0002-0000-0F00-000008000000}">
      <formula1>2</formula1>
      <formula2>10</formula2>
    </dataValidation>
    <dataValidation type="whole" allowBlank="1" showInputMessage="1" showErrorMessage="1" error="Er moet een waarde ingevoerd worden van 1 t/m 999 of blanko." sqref="B10 B12" xr:uid="{00000000-0002-0000-0F00-000009000000}">
      <formula1>1</formula1>
      <formula2>999</formula2>
    </dataValidation>
    <dataValidation type="list" allowBlank="1" showInputMessage="1" showErrorMessage="1" sqref="B13" xr:uid="{00000000-0002-0000-0F00-00000A000000}">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xr:uid="{00000000-0002-0000-0F00-00000B000000}">
      <formula1>"1: Punten van de proef, 2: Plaatsing,3: Percentage en plaatsing"</formula1>
    </dataValidation>
    <dataValidation type="list" allowBlank="1" showInputMessage="1" showErrorMessage="1" sqref="B17:B18 B14:B15" xr:uid="{00000000-0002-0000-0F00-00000C000000}">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228600</xdr:colOff>
                    <xdr:row>16</xdr:row>
                    <xdr:rowOff>45720</xdr:rowOff>
                  </from>
                  <to>
                    <xdr:col>2</xdr:col>
                    <xdr:colOff>2423160</xdr:colOff>
                    <xdr:row>17</xdr:row>
                    <xdr:rowOff>121920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pageSetUpPr fitToPage="1"/>
  </sheetPr>
  <dimension ref="A1:J22"/>
  <sheetViews>
    <sheetView workbookViewId="0">
      <pane ySplit="4" topLeftCell="A5" activePane="bottomLeft" state="frozen"/>
      <selection activeCell="C5" sqref="C5:E5"/>
      <selection pane="bottomLeft" activeCell="A5" sqref="A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1" bestFit="1" customWidth="1"/>
    <col min="6" max="6" width="4.109375" style="1" bestFit="1" customWidth="1"/>
    <col min="7" max="7" width="23.33203125" style="1" customWidth="1"/>
    <col min="8" max="8" width="30.44140625" style="1" customWidth="1"/>
    <col min="9" max="10" width="0" hidden="1" customWidth="1"/>
  </cols>
  <sheetData>
    <row r="1" spans="1:10" x14ac:dyDescent="0.25">
      <c r="A1" s="164" t="s">
        <v>20</v>
      </c>
      <c r="B1" s="165"/>
      <c r="C1" s="165"/>
      <c r="D1" s="165"/>
      <c r="E1" s="165"/>
      <c r="F1" s="165"/>
      <c r="G1" s="165"/>
      <c r="H1" s="166"/>
      <c r="I1" s="83"/>
      <c r="J1" s="83"/>
    </row>
    <row r="2" spans="1:10" hidden="1" x14ac:dyDescent="0.25">
      <c r="I2" s="84"/>
      <c r="J2" s="84"/>
    </row>
    <row r="3" spans="1:10" ht="25.5" customHeight="1" x14ac:dyDescent="0.25">
      <c r="A3" s="4" t="s">
        <v>9</v>
      </c>
      <c r="B3" s="162" t="str">
        <f>Instellingen!B3</f>
        <v>Regio West Veluwe</v>
      </c>
      <c r="C3" s="163"/>
      <c r="D3" s="163"/>
      <c r="E3" s="167" t="s">
        <v>110</v>
      </c>
      <c r="F3" s="167"/>
      <c r="G3" s="82" t="s">
        <v>34</v>
      </c>
      <c r="H3" s="81"/>
    </row>
    <row r="4" spans="1:10" x14ac:dyDescent="0.25">
      <c r="A4" s="2" t="s">
        <v>21</v>
      </c>
      <c r="B4" s="2" t="s">
        <v>7</v>
      </c>
      <c r="C4" s="85" t="s">
        <v>113</v>
      </c>
      <c r="D4" s="2" t="s">
        <v>1</v>
      </c>
      <c r="E4" s="2" t="s">
        <v>22</v>
      </c>
      <c r="F4" s="2" t="s">
        <v>24</v>
      </c>
      <c r="G4" s="2" t="s">
        <v>25</v>
      </c>
      <c r="H4" s="2" t="s">
        <v>26</v>
      </c>
      <c r="I4" s="84" t="str">
        <f>IF(C4&lt;&gt;"",RIGHT(C4,LEN(C4)-SEARCH(" ",C4,1)),"")</f>
        <v>/ amazone</v>
      </c>
      <c r="J4" s="84" t="str">
        <f>IF(C4&lt;&gt;"",LEFT(C4, SEARCH(" ",C4,1)),"")</f>
        <v xml:space="preserve">Ruiter </v>
      </c>
    </row>
    <row r="5" spans="1:10" x14ac:dyDescent="0.25">
      <c r="I5" s="84"/>
    </row>
    <row r="6" spans="1:10" x14ac:dyDescent="0.25">
      <c r="I6" s="84"/>
    </row>
    <row r="7" spans="1:10" x14ac:dyDescent="0.25">
      <c r="I7" s="84"/>
    </row>
    <row r="8" spans="1:10" x14ac:dyDescent="0.25">
      <c r="I8" s="84"/>
    </row>
    <row r="9" spans="1:10" x14ac:dyDescent="0.25">
      <c r="I9" s="84"/>
    </row>
    <row r="10" spans="1:10" x14ac:dyDescent="0.25">
      <c r="I10" s="84"/>
    </row>
    <row r="11" spans="1:10" x14ac:dyDescent="0.25">
      <c r="I11" s="84"/>
    </row>
    <row r="12" spans="1:10" x14ac:dyDescent="0.25">
      <c r="I12" s="84"/>
    </row>
    <row r="13" spans="1:10" x14ac:dyDescent="0.25">
      <c r="I13" s="84"/>
    </row>
    <row r="14" spans="1:10" x14ac:dyDescent="0.25">
      <c r="I14" s="84"/>
    </row>
    <row r="15" spans="1:10" x14ac:dyDescent="0.25">
      <c r="I15" s="84"/>
    </row>
    <row r="16" spans="1:10" x14ac:dyDescent="0.25">
      <c r="I16" s="84"/>
    </row>
    <row r="17" spans="9:9" x14ac:dyDescent="0.25">
      <c r="I17" s="84"/>
    </row>
    <row r="18" spans="9:9" x14ac:dyDescent="0.25">
      <c r="I18" s="84"/>
    </row>
    <row r="19" spans="9:9" x14ac:dyDescent="0.25">
      <c r="I19" s="84"/>
    </row>
    <row r="20" spans="9:9" x14ac:dyDescent="0.25">
      <c r="I20" s="84"/>
    </row>
    <row r="21" spans="9:9" x14ac:dyDescent="0.25">
      <c r="I21" s="84"/>
    </row>
    <row r="22" spans="9:9" x14ac:dyDescent="0.25">
      <c r="I22" s="84"/>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1021080</xdr:colOff>
                    <xdr:row>2</xdr:row>
                    <xdr:rowOff>7620</xdr:rowOff>
                  </from>
                  <to>
                    <xdr:col>7</xdr:col>
                    <xdr:colOff>1600200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2021-12-17T15:22:50Z</cp:lastPrinted>
  <dcterms:created xsi:type="dcterms:W3CDTF">2007-03-07T12:54:43Z</dcterms:created>
  <dcterms:modified xsi:type="dcterms:W3CDTF">2025-06-02T07:30:53Z</dcterms:modified>
</cp:coreProperties>
</file>